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\Documents\Farmer City\"/>
    </mc:Choice>
  </mc:AlternateContent>
  <xr:revisionPtr revIDLastSave="0" documentId="8_{94C87AE6-C57B-4ED4-A5B4-767F2A787727}" xr6:coauthVersionLast="46" xr6:coauthVersionMax="46" xr10:uidLastSave="{00000000-0000-0000-0000-000000000000}"/>
  <bookViews>
    <workbookView xWindow="-104" yWindow="-104" windowWidth="22326" windowHeight="12050" firstSheet="8" activeTab="20" xr2:uid="{00000000-000D-0000-FFFF-FFFF00000000}"/>
  </bookViews>
  <sheets>
    <sheet name="Gen Fund" sheetId="1" r:id="rId1"/>
    <sheet name="Water" sheetId="2" r:id="rId2"/>
    <sheet name="Forward TIF" sheetId="20" r:id="rId3"/>
    <sheet name="Capital Projects" sheetId="15" r:id="rId4"/>
    <sheet name="Sewer" sheetId="3" r:id="rId5"/>
    <sheet name="Electric" sheetId="4" r:id="rId6"/>
    <sheet name="Garbage" sheetId="18" r:id="rId7"/>
    <sheet name="Tourism" sheetId="16" r:id="rId8"/>
    <sheet name="MFT" sheetId="5" r:id="rId9"/>
    <sheet name="Library" sheetId="9" r:id="rId10"/>
    <sheet name="FICA" sheetId="8" r:id="rId11"/>
    <sheet name="DUI" sheetId="23" r:id="rId12"/>
    <sheet name="Audit" sheetId="10" r:id="rId13"/>
    <sheet name="IMRF" sheetId="11" r:id="rId14"/>
    <sheet name="ESDA" sheetId="12" r:id="rId15"/>
    <sheet name="Insurance" sheetId="13" r:id="rId16"/>
    <sheet name="Business District 1" sheetId="14" r:id="rId17"/>
    <sheet name="Business District 2" sheetId="22" r:id="rId18"/>
    <sheet name="Pool" sheetId="17" r:id="rId19"/>
    <sheet name="Crossing Guards" sheetId="7" r:id="rId20"/>
    <sheet name="TIF 2" sheetId="6" r:id="rId2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5" l="1"/>
  <c r="F55" i="15"/>
  <c r="J25" i="5" l="1"/>
  <c r="I25" i="5"/>
  <c r="G90" i="3" l="1"/>
  <c r="I49" i="6" l="1"/>
  <c r="J32" i="17"/>
  <c r="I21" i="16"/>
  <c r="G55" i="15" l="1"/>
  <c r="G69" i="15" s="1"/>
  <c r="E29" i="16" l="1"/>
  <c r="G22" i="22" l="1"/>
  <c r="G13" i="22"/>
  <c r="G24" i="22" s="1"/>
  <c r="G26" i="22" s="1"/>
  <c r="J10" i="17" l="1"/>
  <c r="I89" i="4"/>
  <c r="I83" i="4"/>
  <c r="I77" i="4"/>
  <c r="I70" i="4"/>
  <c r="I17" i="4"/>
  <c r="J131" i="3"/>
  <c r="J82" i="3"/>
  <c r="J76" i="3"/>
  <c r="J70" i="3"/>
  <c r="J62" i="3"/>
  <c r="J18" i="3"/>
  <c r="F78" i="2"/>
  <c r="F72" i="2"/>
  <c r="J84" i="2"/>
  <c r="J78" i="2"/>
  <c r="J72" i="2"/>
  <c r="J65" i="2"/>
  <c r="J19" i="2"/>
  <c r="G17" i="18"/>
  <c r="G19" i="18" s="1"/>
  <c r="G11" i="18"/>
  <c r="I23" i="16"/>
  <c r="I11" i="16"/>
  <c r="I22" i="14"/>
  <c r="I13" i="14"/>
  <c r="J49" i="6"/>
  <c r="J16" i="6"/>
  <c r="J44" i="9"/>
  <c r="J20" i="9"/>
  <c r="F42" i="20"/>
  <c r="F15" i="20"/>
  <c r="H42" i="20"/>
  <c r="H15" i="20"/>
  <c r="H19" i="23"/>
  <c r="G19" i="23"/>
  <c r="F19" i="23"/>
  <c r="E19" i="23"/>
  <c r="H13" i="23"/>
  <c r="G13" i="23"/>
  <c r="F13" i="23"/>
  <c r="E13" i="23"/>
  <c r="E21" i="23" s="1"/>
  <c r="E23" i="23" s="1"/>
  <c r="J20" i="8"/>
  <c r="J13" i="8"/>
  <c r="J20" i="7"/>
  <c r="J14" i="7"/>
  <c r="E34" i="15"/>
  <c r="E67" i="15"/>
  <c r="G26" i="15"/>
  <c r="F26" i="15"/>
  <c r="E26" i="15"/>
  <c r="G67" i="15"/>
  <c r="G46" i="15"/>
  <c r="J20" i="11"/>
  <c r="J13" i="11"/>
  <c r="J14" i="5"/>
  <c r="J27" i="5" s="1"/>
  <c r="J29" i="5" s="1"/>
  <c r="J21" i="13"/>
  <c r="J13" i="13"/>
  <c r="J23" i="12"/>
  <c r="J14" i="12"/>
  <c r="J20" i="10"/>
  <c r="J13" i="10"/>
  <c r="I73" i="1"/>
  <c r="H73" i="1"/>
  <c r="E73" i="1"/>
  <c r="F73" i="1"/>
  <c r="G73" i="1"/>
  <c r="I91" i="4" l="1"/>
  <c r="F44" i="20"/>
  <c r="F46" i="20" s="1"/>
  <c r="J86" i="2"/>
  <c r="J90" i="2" s="1"/>
  <c r="J92" i="2" s="1"/>
  <c r="G73" i="15"/>
  <c r="G75" i="15" s="1"/>
  <c r="J46" i="9"/>
  <c r="J48" i="9" s="1"/>
  <c r="H21" i="23"/>
  <c r="H23" i="23" s="1"/>
  <c r="G21" i="23"/>
  <c r="G23" i="23" s="1"/>
  <c r="G23" i="18"/>
  <c r="G25" i="18" s="1"/>
  <c r="J84" i="3"/>
  <c r="J88" i="3" s="1"/>
  <c r="J90" i="3" s="1"/>
  <c r="J25" i="12"/>
  <c r="J27" i="12" s="1"/>
  <c r="J22" i="7"/>
  <c r="J24" i="7" s="1"/>
  <c r="I95" i="4"/>
  <c r="I97" i="4" s="1"/>
  <c r="J34" i="17"/>
  <c r="I27" i="16"/>
  <c r="I29" i="16" s="1"/>
  <c r="J22" i="10"/>
  <c r="J24" i="10" s="1"/>
  <c r="J23" i="13"/>
  <c r="J25" i="13" s="1"/>
  <c r="J22" i="11"/>
  <c r="J24" i="11" s="1"/>
  <c r="I24" i="14"/>
  <c r="I26" i="14" s="1"/>
  <c r="J51" i="6"/>
  <c r="J53" i="6" s="1"/>
  <c r="H44" i="20"/>
  <c r="H46" i="20" s="1"/>
  <c r="F21" i="23"/>
  <c r="F23" i="23" s="1"/>
  <c r="J22" i="8"/>
  <c r="J24" i="8" s="1"/>
  <c r="H115" i="1"/>
  <c r="G50" i="1"/>
  <c r="F21" i="1"/>
  <c r="E21" i="1"/>
  <c r="F50" i="1"/>
  <c r="E50" i="1"/>
  <c r="I133" i="1" l="1"/>
  <c r="I213" i="1"/>
  <c r="I247" i="1"/>
  <c r="I177" i="1"/>
  <c r="I152" i="1"/>
  <c r="I115" i="1"/>
  <c r="I66" i="1"/>
  <c r="I50" i="1"/>
  <c r="I42" i="1"/>
  <c r="I37" i="1"/>
  <c r="I30" i="1"/>
  <c r="I26" i="1"/>
  <c r="I21" i="1"/>
  <c r="I250" i="1" l="1"/>
  <c r="I75" i="1"/>
  <c r="E22" i="22"/>
  <c r="E13" i="22"/>
  <c r="H49" i="6"/>
  <c r="G49" i="6"/>
  <c r="F49" i="6"/>
  <c r="E24" i="22" l="1"/>
  <c r="E26" i="22" s="1"/>
  <c r="I255" i="1"/>
  <c r="I257" i="1" s="1"/>
  <c r="F22" i="22"/>
  <c r="F13" i="22"/>
  <c r="F24" i="22" l="1"/>
  <c r="F26" i="22" s="1"/>
  <c r="G42" i="20"/>
  <c r="E42" i="20"/>
  <c r="G15" i="20"/>
  <c r="E15" i="20"/>
  <c r="E44" i="20" l="1"/>
  <c r="E46" i="20" s="1"/>
  <c r="G44" i="20"/>
  <c r="G46" i="20" s="1"/>
  <c r="F67" i="15"/>
  <c r="F46" i="15"/>
  <c r="F69" i="15" s="1"/>
  <c r="F73" i="15" l="1"/>
  <c r="F75" i="15" s="1"/>
  <c r="H50" i="1"/>
  <c r="I78" i="2" l="1"/>
  <c r="I72" i="2"/>
  <c r="H22" i="14" l="1"/>
  <c r="G22" i="14"/>
  <c r="F22" i="14"/>
  <c r="F17" i="18" l="1"/>
  <c r="F19" i="18" s="1"/>
  <c r="F11" i="18"/>
  <c r="F23" i="18" l="1"/>
  <c r="F25" i="18" s="1"/>
  <c r="G78" i="2"/>
  <c r="G84" i="2"/>
  <c r="G72" i="2"/>
  <c r="I84" i="2"/>
  <c r="I65" i="2"/>
  <c r="I19" i="2"/>
  <c r="H247" i="1"/>
  <c r="H213" i="1"/>
  <c r="H177" i="1"/>
  <c r="H152" i="1"/>
  <c r="H133" i="1"/>
  <c r="I86" i="2" l="1"/>
  <c r="I90" i="2" s="1"/>
  <c r="I92" i="2" s="1"/>
  <c r="H250" i="1"/>
  <c r="H21" i="1"/>
  <c r="G21" i="1"/>
  <c r="H66" i="1"/>
  <c r="H54" i="1"/>
  <c r="H42" i="1"/>
  <c r="H37" i="1"/>
  <c r="H30" i="1"/>
  <c r="H26" i="1"/>
  <c r="H75" i="1" l="1"/>
  <c r="H255" i="1" s="1"/>
  <c r="H257" i="1" s="1"/>
  <c r="I21" i="13" l="1"/>
  <c r="E11" i="16"/>
  <c r="F11" i="16"/>
  <c r="H11" i="16"/>
  <c r="G11" i="16"/>
  <c r="E17" i="18" l="1"/>
  <c r="E19" i="18" s="1"/>
  <c r="E11" i="18"/>
  <c r="E23" i="18" l="1"/>
  <c r="E25" i="18" s="1"/>
  <c r="E62" i="3" l="1"/>
  <c r="F62" i="3"/>
  <c r="G62" i="3"/>
  <c r="H62" i="3"/>
  <c r="I62" i="3"/>
  <c r="E115" i="1"/>
  <c r="F115" i="1"/>
  <c r="G115" i="1"/>
  <c r="E131" i="3"/>
  <c r="F131" i="3"/>
  <c r="E152" i="1"/>
  <c r="G131" i="3"/>
  <c r="F152" i="1"/>
  <c r="H131" i="3"/>
  <c r="I131" i="3"/>
  <c r="G152" i="1"/>
  <c r="H84" i="2" l="1"/>
  <c r="H32" i="17" l="1"/>
  <c r="I32" i="17"/>
  <c r="I44" i="9"/>
  <c r="I20" i="9"/>
  <c r="E46" i="15" l="1"/>
  <c r="E69" i="15" s="1"/>
  <c r="G26" i="1"/>
  <c r="H89" i="4" l="1"/>
  <c r="H83" i="4"/>
  <c r="H77" i="4"/>
  <c r="H70" i="4"/>
  <c r="H91" i="4" s="1"/>
  <c r="I82" i="3"/>
  <c r="I76" i="3"/>
  <c r="I70" i="3"/>
  <c r="H72" i="2"/>
  <c r="H78" i="2"/>
  <c r="H65" i="2"/>
  <c r="G32" i="17" l="1"/>
  <c r="F32" i="17"/>
  <c r="E32" i="17"/>
  <c r="I10" i="17"/>
  <c r="I34" i="17" s="1"/>
  <c r="H10" i="17"/>
  <c r="G10" i="17"/>
  <c r="F10" i="17"/>
  <c r="E10" i="17"/>
  <c r="E22" i="14"/>
  <c r="H13" i="14"/>
  <c r="G13" i="14"/>
  <c r="F13" i="14"/>
  <c r="E13" i="14"/>
  <c r="H21" i="16"/>
  <c r="H23" i="16" s="1"/>
  <c r="H27" i="16" s="1"/>
  <c r="H29" i="16" s="1"/>
  <c r="G21" i="16"/>
  <c r="G23" i="16" s="1"/>
  <c r="F21" i="16"/>
  <c r="F23" i="16" s="1"/>
  <c r="F27" i="16" s="1"/>
  <c r="F29" i="16" s="1"/>
  <c r="E21" i="16"/>
  <c r="E23" i="16" s="1"/>
  <c r="E27" i="16" s="1"/>
  <c r="E73" i="15"/>
  <c r="E75" i="15" s="1"/>
  <c r="H21" i="13"/>
  <c r="G21" i="13"/>
  <c r="F21" i="13"/>
  <c r="E21" i="13"/>
  <c r="I13" i="13"/>
  <c r="H13" i="13"/>
  <c r="G13" i="13"/>
  <c r="F13" i="13"/>
  <c r="E13" i="13"/>
  <c r="I23" i="12"/>
  <c r="H23" i="12"/>
  <c r="G23" i="12"/>
  <c r="F23" i="12"/>
  <c r="E23" i="12"/>
  <c r="I14" i="12"/>
  <c r="H14" i="12"/>
  <c r="G14" i="12"/>
  <c r="F14" i="12"/>
  <c r="E14" i="12"/>
  <c r="G34" i="17" l="1"/>
  <c r="F24" i="14"/>
  <c r="F26" i="14" s="1"/>
  <c r="I25" i="12"/>
  <c r="I27" i="12" s="1"/>
  <c r="H24" i="14"/>
  <c r="H26" i="14" s="1"/>
  <c r="G27" i="16"/>
  <c r="G29" i="16" s="1"/>
  <c r="G24" i="14"/>
  <c r="G26" i="14" s="1"/>
  <c r="I23" i="13"/>
  <c r="I25" i="13" s="1"/>
  <c r="E34" i="17"/>
  <c r="H34" i="17"/>
  <c r="F34" i="17"/>
  <c r="E24" i="14"/>
  <c r="E26" i="14" s="1"/>
  <c r="H23" i="13"/>
  <c r="H25" i="13" s="1"/>
  <c r="E23" i="13"/>
  <c r="E25" i="13" s="1"/>
  <c r="F23" i="13"/>
  <c r="F25" i="13" s="1"/>
  <c r="G23" i="13"/>
  <c r="G25" i="13" s="1"/>
  <c r="H25" i="12"/>
  <c r="H27" i="12" s="1"/>
  <c r="G25" i="12"/>
  <c r="G27" i="12" s="1"/>
  <c r="F25" i="12"/>
  <c r="F27" i="12" s="1"/>
  <c r="E25" i="12"/>
  <c r="E27" i="12" s="1"/>
  <c r="I20" i="11"/>
  <c r="H20" i="11"/>
  <c r="G20" i="11"/>
  <c r="F20" i="11"/>
  <c r="E20" i="11"/>
  <c r="I13" i="11"/>
  <c r="H13" i="11"/>
  <c r="G13" i="11"/>
  <c r="F13" i="11"/>
  <c r="E13" i="11"/>
  <c r="I20" i="10"/>
  <c r="H20" i="10"/>
  <c r="G20" i="10"/>
  <c r="F20" i="10"/>
  <c r="E20" i="10"/>
  <c r="I13" i="10"/>
  <c r="H13" i="10"/>
  <c r="G13" i="10"/>
  <c r="F13" i="10"/>
  <c r="E13" i="10"/>
  <c r="H44" i="9"/>
  <c r="H20" i="9"/>
  <c r="G44" i="9"/>
  <c r="G20" i="9"/>
  <c r="F44" i="9"/>
  <c r="F20" i="9"/>
  <c r="E44" i="9"/>
  <c r="E20" i="9"/>
  <c r="I20" i="8"/>
  <c r="H20" i="8"/>
  <c r="G20" i="8"/>
  <c r="F20" i="8"/>
  <c r="E20" i="8"/>
  <c r="I13" i="8"/>
  <c r="H13" i="8"/>
  <c r="G13" i="8"/>
  <c r="F13" i="8"/>
  <c r="E13" i="8"/>
  <c r="I20" i="7"/>
  <c r="H20" i="7"/>
  <c r="G20" i="7"/>
  <c r="F20" i="7"/>
  <c r="E20" i="7"/>
  <c r="I14" i="7"/>
  <c r="H14" i="7"/>
  <c r="G14" i="7"/>
  <c r="F14" i="7"/>
  <c r="E14" i="7"/>
  <c r="E49" i="6"/>
  <c r="I16" i="6"/>
  <c r="H16" i="6"/>
  <c r="G16" i="6"/>
  <c r="F16" i="6"/>
  <c r="E16" i="6"/>
  <c r="E25" i="5"/>
  <c r="F25" i="5"/>
  <c r="H25" i="5"/>
  <c r="I14" i="5"/>
  <c r="H14" i="5"/>
  <c r="G14" i="5"/>
  <c r="F14" i="5"/>
  <c r="E14" i="5"/>
  <c r="E27" i="5" s="1"/>
  <c r="E29" i="5" s="1"/>
  <c r="G89" i="4"/>
  <c r="G70" i="4"/>
  <c r="F89" i="4"/>
  <c r="F70" i="4"/>
  <c r="E89" i="4"/>
  <c r="G83" i="4"/>
  <c r="F83" i="4"/>
  <c r="E83" i="4"/>
  <c r="G77" i="4"/>
  <c r="F77" i="4"/>
  <c r="E77" i="4"/>
  <c r="E70" i="4"/>
  <c r="D70" i="4"/>
  <c r="D89" i="4"/>
  <c r="D83" i="4"/>
  <c r="D77" i="4"/>
  <c r="F27" i="5" l="1"/>
  <c r="F29" i="5" s="1"/>
  <c r="E46" i="9"/>
  <c r="E48" i="9" s="1"/>
  <c r="G27" i="5"/>
  <c r="G29" i="5" s="1"/>
  <c r="E22" i="10"/>
  <c r="E24" i="10" s="1"/>
  <c r="H27" i="5"/>
  <c r="H29" i="5" s="1"/>
  <c r="I22" i="10"/>
  <c r="I24" i="10" s="1"/>
  <c r="E91" i="4"/>
  <c r="H22" i="8"/>
  <c r="H24" i="8" s="1"/>
  <c r="H22" i="11"/>
  <c r="H24" i="11" s="1"/>
  <c r="H22" i="10"/>
  <c r="H24" i="10" s="1"/>
  <c r="D91" i="4"/>
  <c r="I22" i="7"/>
  <c r="I24" i="7" s="1"/>
  <c r="I46" i="9"/>
  <c r="I48" i="9" s="1"/>
  <c r="I22" i="11"/>
  <c r="I24" i="11" s="1"/>
  <c r="I27" i="5"/>
  <c r="I29" i="5" s="1"/>
  <c r="G22" i="11"/>
  <c r="G24" i="11" s="1"/>
  <c r="F22" i="11"/>
  <c r="F24" i="11" s="1"/>
  <c r="E22" i="11"/>
  <c r="E24" i="11" s="1"/>
  <c r="G22" i="10"/>
  <c r="G24" i="10" s="1"/>
  <c r="F22" i="10"/>
  <c r="F24" i="10" s="1"/>
  <c r="H46" i="9"/>
  <c r="H48" i="9" s="1"/>
  <c r="F46" i="9"/>
  <c r="F48" i="9" s="1"/>
  <c r="G46" i="9"/>
  <c r="G48" i="9" s="1"/>
  <c r="E22" i="8"/>
  <c r="E24" i="8" s="1"/>
  <c r="G22" i="8"/>
  <c r="G24" i="8" s="1"/>
  <c r="I22" i="8"/>
  <c r="I24" i="8" s="1"/>
  <c r="F22" i="8"/>
  <c r="F24" i="8" s="1"/>
  <c r="H22" i="7"/>
  <c r="H24" i="7" s="1"/>
  <c r="G22" i="7"/>
  <c r="G24" i="7" s="1"/>
  <c r="F22" i="7"/>
  <c r="F24" i="7" s="1"/>
  <c r="E22" i="7"/>
  <c r="E24" i="7" s="1"/>
  <c r="G51" i="6"/>
  <c r="G53" i="6" s="1"/>
  <c r="E51" i="6"/>
  <c r="E53" i="6" s="1"/>
  <c r="H51" i="6"/>
  <c r="H53" i="6" s="1"/>
  <c r="I51" i="6"/>
  <c r="I53" i="6" s="1"/>
  <c r="F51" i="6"/>
  <c r="F53" i="6" s="1"/>
  <c r="G91" i="4"/>
  <c r="F91" i="4"/>
  <c r="H17" i="4"/>
  <c r="H95" i="4" s="1"/>
  <c r="H97" i="4" s="1"/>
  <c r="G17" i="4"/>
  <c r="F17" i="4"/>
  <c r="E17" i="4"/>
  <c r="D17" i="4"/>
  <c r="H76" i="3"/>
  <c r="G76" i="3"/>
  <c r="F76" i="3"/>
  <c r="H70" i="3"/>
  <c r="G70" i="3"/>
  <c r="F70" i="3"/>
  <c r="H82" i="3"/>
  <c r="G82" i="3"/>
  <c r="F82" i="3"/>
  <c r="E82" i="3"/>
  <c r="E76" i="3"/>
  <c r="E70" i="3"/>
  <c r="D95" i="4" l="1"/>
  <c r="D97" i="4" s="1"/>
  <c r="E95" i="4"/>
  <c r="E97" i="4" s="1"/>
  <c r="F95" i="4"/>
  <c r="F97" i="4" s="1"/>
  <c r="G95" i="4"/>
  <c r="G97" i="4" s="1"/>
  <c r="I18" i="3" l="1"/>
  <c r="H18" i="3"/>
  <c r="G18" i="3"/>
  <c r="F18" i="3"/>
  <c r="E18" i="3"/>
  <c r="G65" i="2"/>
  <c r="G86" i="2" s="1"/>
  <c r="F65" i="2"/>
  <c r="F86" i="2" s="1"/>
  <c r="E65" i="2"/>
  <c r="E86" i="2" s="1"/>
  <c r="H86" i="2"/>
  <c r="H19" i="2" l="1"/>
  <c r="H90" i="2" s="1"/>
  <c r="H92" i="2" s="1"/>
  <c r="G19" i="2"/>
  <c r="G90" i="2" s="1"/>
  <c r="G92" i="2" s="1"/>
  <c r="F19" i="2"/>
  <c r="F90" i="2" s="1"/>
  <c r="F92" i="2" s="1"/>
  <c r="E19" i="2"/>
  <c r="E90" i="2" s="1"/>
  <c r="E92" i="2" s="1"/>
  <c r="G247" i="1" l="1"/>
  <c r="F247" i="1"/>
  <c r="E247" i="1"/>
  <c r="G213" i="1" l="1"/>
  <c r="F213" i="1"/>
  <c r="E213" i="1"/>
  <c r="G177" i="1" l="1"/>
  <c r="F177" i="1"/>
  <c r="E177" i="1"/>
  <c r="G133" i="1" l="1"/>
  <c r="F133" i="1"/>
  <c r="E133" i="1"/>
  <c r="G42" i="1" l="1"/>
  <c r="F42" i="1"/>
  <c r="E42" i="1"/>
  <c r="G66" i="1"/>
  <c r="F66" i="1"/>
  <c r="E66" i="1"/>
  <c r="G37" i="1"/>
  <c r="F37" i="1"/>
  <c r="E37" i="1"/>
  <c r="G30" i="1"/>
  <c r="F30" i="1"/>
  <c r="E30" i="1"/>
  <c r="G250" i="1"/>
  <c r="F250" i="1"/>
  <c r="E250" i="1"/>
  <c r="F26" i="1" l="1"/>
  <c r="E26" i="1"/>
  <c r="G54" i="1" l="1"/>
  <c r="G75" i="1" s="1"/>
  <c r="G255" i="1" s="1"/>
  <c r="G257" i="1" s="1"/>
  <c r="F54" i="1"/>
  <c r="F75" i="1" s="1"/>
  <c r="F255" i="1" s="1"/>
  <c r="F257" i="1" s="1"/>
  <c r="E54" i="1"/>
  <c r="E75" i="1" s="1"/>
  <c r="E255" i="1" s="1"/>
  <c r="E257" i="1" s="1"/>
  <c r="I84" i="3"/>
  <c r="I88" i="3" l="1"/>
  <c r="I90" i="3" s="1"/>
  <c r="H84" i="3"/>
  <c r="H88" i="3" s="1"/>
  <c r="G84" i="3" l="1"/>
  <c r="F84" i="3"/>
  <c r="F88" i="3" l="1"/>
  <c r="F90" i="3" s="1"/>
  <c r="E84" i="3" l="1"/>
  <c r="E88" i="3" s="1"/>
  <c r="E90" i="3" s="1"/>
</calcChain>
</file>

<file path=xl/sharedStrings.xml><?xml version="1.0" encoding="utf-8"?>
<sst xmlns="http://schemas.openxmlformats.org/spreadsheetml/2006/main" count="1778" uniqueCount="354">
  <si>
    <t>City of Farmer City</t>
  </si>
  <si>
    <t xml:space="preserve"> </t>
  </si>
  <si>
    <t>17/18</t>
  </si>
  <si>
    <t>Actual</t>
  </si>
  <si>
    <t>Budget</t>
  </si>
  <si>
    <t>Projected</t>
  </si>
  <si>
    <t>18/19</t>
  </si>
  <si>
    <t>Beginning Fund Balance</t>
  </si>
  <si>
    <t>Revenues</t>
  </si>
  <si>
    <t>Taxes</t>
  </si>
  <si>
    <t>Total Taxes</t>
  </si>
  <si>
    <t>Investments</t>
  </si>
  <si>
    <t>Interest on Investments</t>
  </si>
  <si>
    <t>Total Investment Income</t>
  </si>
  <si>
    <t>Expenditures</t>
  </si>
  <si>
    <t>Revenues over/(under) Expenditures</t>
  </si>
  <si>
    <t>Ending Fund Balance</t>
  </si>
  <si>
    <t>Salaries - PT</t>
  </si>
  <si>
    <t>Legal</t>
  </si>
  <si>
    <t>Other Pro Svcs</t>
  </si>
  <si>
    <t>Charges for Services</t>
  </si>
  <si>
    <t>Miscellaneous</t>
  </si>
  <si>
    <t>Total Charges for Services</t>
  </si>
  <si>
    <t>Total Miscellaneous</t>
  </si>
  <si>
    <t>Salaries - FT</t>
  </si>
  <si>
    <t>Health Insurance</t>
  </si>
  <si>
    <t>Engineering</t>
  </si>
  <si>
    <t>Travel &amp; training</t>
  </si>
  <si>
    <t>Dues &amp; memberships</t>
  </si>
  <si>
    <t>Office supplies</t>
  </si>
  <si>
    <t>Postage</t>
  </si>
  <si>
    <t>IT</t>
  </si>
  <si>
    <t>Utilities</t>
  </si>
  <si>
    <t>Phone</t>
  </si>
  <si>
    <t>Equipment</t>
  </si>
  <si>
    <t>TOTAL EXPENDITURES</t>
  </si>
  <si>
    <t>Property Tax</t>
  </si>
  <si>
    <t>Reimbursements</t>
  </si>
  <si>
    <t>Community Relations</t>
  </si>
  <si>
    <t>General Fund</t>
  </si>
  <si>
    <t>Sales Tax</t>
  </si>
  <si>
    <t>Use Tax</t>
  </si>
  <si>
    <t>Income tax</t>
  </si>
  <si>
    <t>Replacement tax</t>
  </si>
  <si>
    <t>Gaming tax</t>
  </si>
  <si>
    <t>Licenses and Permits</t>
  </si>
  <si>
    <t>Liquor licenses</t>
  </si>
  <si>
    <t>Total Licenses and Permits</t>
  </si>
  <si>
    <t>Franchises</t>
  </si>
  <si>
    <t>Total Franchises</t>
  </si>
  <si>
    <t>Franchise Fees</t>
  </si>
  <si>
    <t>Police Service Charges</t>
  </si>
  <si>
    <t>Other Service Charges</t>
  </si>
  <si>
    <t>Rent</t>
  </si>
  <si>
    <t>Rental Income</t>
  </si>
  <si>
    <t>Farm Rent</t>
  </si>
  <si>
    <t>Fines and Forfeits</t>
  </si>
  <si>
    <t>Court Fines</t>
  </si>
  <si>
    <t>Parking Fines</t>
  </si>
  <si>
    <t>Total Fines and Forfeits</t>
  </si>
  <si>
    <t>Total Rent</t>
  </si>
  <si>
    <t>Ordinance violations</t>
  </si>
  <si>
    <t>SRO Reimbursement</t>
  </si>
  <si>
    <t>Grants</t>
  </si>
  <si>
    <t>Sale of property</t>
  </si>
  <si>
    <t>Summer festival</t>
  </si>
  <si>
    <t>Donations</t>
  </si>
  <si>
    <t>Loan proceeds</t>
  </si>
  <si>
    <t>Transfers In</t>
  </si>
  <si>
    <t>Transfer from Utilities</t>
  </si>
  <si>
    <t>TOTAL REVENUES</t>
  </si>
  <si>
    <t>Total Transfers In</t>
  </si>
  <si>
    <t>Administration</t>
  </si>
  <si>
    <t>Building/equip maint</t>
  </si>
  <si>
    <t>Real Estate taxes</t>
  </si>
  <si>
    <t>Total Administration</t>
  </si>
  <si>
    <t>System/System Maint</t>
  </si>
  <si>
    <t>Publishing/Advertising</t>
  </si>
  <si>
    <t>Fuel/oil</t>
  </si>
  <si>
    <t>Resale material/supplies</t>
  </si>
  <si>
    <t>Vacation</t>
  </si>
  <si>
    <t>Unemployment</t>
  </si>
  <si>
    <t>Pull Tab/Char games tax</t>
  </si>
  <si>
    <t>Telecomm tax</t>
  </si>
  <si>
    <t>Pool Admissions</t>
  </si>
  <si>
    <t>Pool Concessions</t>
  </si>
  <si>
    <t>Mayor/City Council</t>
  </si>
  <si>
    <t>Mayor - Stipend</t>
  </si>
  <si>
    <t>Council - Stipends</t>
  </si>
  <si>
    <t>Dues/Publications</t>
  </si>
  <si>
    <t>Travel &amp; Training</t>
  </si>
  <si>
    <t>Office Supplies</t>
  </si>
  <si>
    <t>Telephone</t>
  </si>
  <si>
    <t>Public Relations</t>
  </si>
  <si>
    <t>Total Mayor/Council</t>
  </si>
  <si>
    <t>Parks</t>
  </si>
  <si>
    <t>Public Bldg Repair/Maint</t>
  </si>
  <si>
    <t>Equipment Maint</t>
  </si>
  <si>
    <t>Capital equipment</t>
  </si>
  <si>
    <t>Pool</t>
  </si>
  <si>
    <t>Salaries - Seasonal</t>
  </si>
  <si>
    <t>Chemicals</t>
  </si>
  <si>
    <t>Resale</t>
  </si>
  <si>
    <t>Total Parks</t>
  </si>
  <si>
    <t>Total Pool</t>
  </si>
  <si>
    <t>Dues/publications</t>
  </si>
  <si>
    <t>Training</t>
  </si>
  <si>
    <t>Police</t>
  </si>
  <si>
    <t>Overtime</t>
  </si>
  <si>
    <t xml:space="preserve">Supplemental Insurance </t>
  </si>
  <si>
    <t>Uniforms</t>
  </si>
  <si>
    <t>Vehicle parts</t>
  </si>
  <si>
    <t>Vehicle repair</t>
  </si>
  <si>
    <t>Fuel</t>
  </si>
  <si>
    <t>Misc supplies</t>
  </si>
  <si>
    <t>Dispatch</t>
  </si>
  <si>
    <t>Telephones</t>
  </si>
  <si>
    <t>Printing</t>
  </si>
  <si>
    <t>Misc Other Svcs</t>
  </si>
  <si>
    <t>Building/Prop Maint</t>
  </si>
  <si>
    <t>DUI</t>
  </si>
  <si>
    <t>Principal</t>
  </si>
  <si>
    <t>Interest</t>
  </si>
  <si>
    <t>Vehicles</t>
  </si>
  <si>
    <t>Streets &amp; Alleys</t>
  </si>
  <si>
    <t>Streets/alleys Repair &amp; Maint</t>
  </si>
  <si>
    <t>Sidewalks Repair &amp; Maint</t>
  </si>
  <si>
    <t>Stormdrain Repair &amp; Maint</t>
  </si>
  <si>
    <t>Traffic signs &amp; signals</t>
  </si>
  <si>
    <t>Public building repair &amp; Maint</t>
  </si>
  <si>
    <t>Dues &amp; membershups</t>
  </si>
  <si>
    <t>Vehicle repair &amp; Maint</t>
  </si>
  <si>
    <t>Misc</t>
  </si>
  <si>
    <t>Vehicle equip fund</t>
  </si>
  <si>
    <t>Street lighting</t>
  </si>
  <si>
    <t>Total Police</t>
  </si>
  <si>
    <t>Total Streets &amp; Alleys</t>
  </si>
  <si>
    <t xml:space="preserve">Beginning Fund Balance </t>
  </si>
  <si>
    <t>Water Fund</t>
  </si>
  <si>
    <t>Treasurer</t>
  </si>
  <si>
    <t>Capital</t>
  </si>
  <si>
    <t>510</t>
  </si>
  <si>
    <t>Municipal Utilities Tax</t>
  </si>
  <si>
    <t>Connection Fees</t>
  </si>
  <si>
    <t>Penalties</t>
  </si>
  <si>
    <t>User Charges</t>
  </si>
  <si>
    <t>Reimburse</t>
  </si>
  <si>
    <t>Federal grants</t>
  </si>
  <si>
    <t>Total Revenues</t>
  </si>
  <si>
    <t>WATER SYSTEM</t>
  </si>
  <si>
    <t>500</t>
  </si>
  <si>
    <t>Salaries</t>
  </si>
  <si>
    <t>Salaries - Overtime</t>
  </si>
  <si>
    <t>FICA</t>
  </si>
  <si>
    <t>Medicare</t>
  </si>
  <si>
    <t>IMRF</t>
  </si>
  <si>
    <t>Insurance/bonding</t>
  </si>
  <si>
    <t>Operating supplies</t>
  </si>
  <si>
    <t>Publishing/printing</t>
  </si>
  <si>
    <t>Meter repair/replace</t>
  </si>
  <si>
    <t>Hydrant repair/replace</t>
  </si>
  <si>
    <t>Treatment Plant repair/maint</t>
  </si>
  <si>
    <t>Watermain repair/replace</t>
  </si>
  <si>
    <t>Vehicle repair/maint</t>
  </si>
  <si>
    <t>Interoffice charges</t>
  </si>
  <si>
    <t>Total Water</t>
  </si>
  <si>
    <t>Lab services</t>
  </si>
  <si>
    <t>Pension expense</t>
  </si>
  <si>
    <t>Transfer to Water Cap</t>
  </si>
  <si>
    <t>CAPITAL</t>
  </si>
  <si>
    <t>Annual watermain replacement</t>
  </si>
  <si>
    <t>Capital improvements</t>
  </si>
  <si>
    <t>Water Treatment Plant</t>
  </si>
  <si>
    <t>Water System improvements</t>
  </si>
  <si>
    <t>Grand Total Expenditures</t>
  </si>
  <si>
    <t>Revenues over/(under) Exp</t>
  </si>
  <si>
    <t>Total Watermain replace.</t>
  </si>
  <si>
    <t>Total Treatment Plant</t>
  </si>
  <si>
    <t>Total System improvements</t>
  </si>
  <si>
    <t>519</t>
  </si>
  <si>
    <t>999</t>
  </si>
  <si>
    <t>Transfer to Depreciation</t>
  </si>
  <si>
    <t>Sewer Fund</t>
  </si>
  <si>
    <t>520</t>
  </si>
  <si>
    <t>Health insurance</t>
  </si>
  <si>
    <t>Supplies</t>
  </si>
  <si>
    <t>Treatment plant repair/maint</t>
  </si>
  <si>
    <t>Sewer main repair/replace</t>
  </si>
  <si>
    <t>Annual sewer main replacement/lining</t>
  </si>
  <si>
    <t>Wastewater Treatment Plant</t>
  </si>
  <si>
    <t>Wastewater System improvements</t>
  </si>
  <si>
    <t>Total Sewer</t>
  </si>
  <si>
    <t>Total Sewer main replace/lining</t>
  </si>
  <si>
    <t>Total System</t>
  </si>
  <si>
    <t>Revenues over/under Exp</t>
  </si>
  <si>
    <t>Depreciation</t>
  </si>
  <si>
    <t>Pension</t>
  </si>
  <si>
    <t>Electric Fund</t>
  </si>
  <si>
    <t>530</t>
  </si>
  <si>
    <t>Supplemental Ins</t>
  </si>
  <si>
    <t>Natural Gas (Gen)</t>
  </si>
  <si>
    <t>Electricity (Gen)</t>
  </si>
  <si>
    <t>Fuel (Gen)</t>
  </si>
  <si>
    <t>Municipal utility tax</t>
  </si>
  <si>
    <t>State utility tax</t>
  </si>
  <si>
    <t>Equip maint</t>
  </si>
  <si>
    <t>Capital improvement</t>
  </si>
  <si>
    <t>Total Powerline/pole</t>
  </si>
  <si>
    <t>Plant improvements</t>
  </si>
  <si>
    <t>Total Plant improvements</t>
  </si>
  <si>
    <t>System improvements</t>
  </si>
  <si>
    <t>Total Electric</t>
  </si>
  <si>
    <t>Motor Fuel Tax Fund</t>
  </si>
  <si>
    <t>Motor Fuel Taxes</t>
  </si>
  <si>
    <t xml:space="preserve">Interest </t>
  </si>
  <si>
    <t>Salt</t>
  </si>
  <si>
    <t>Streets and Alley repair</t>
  </si>
  <si>
    <t>Road Construction</t>
  </si>
  <si>
    <t>Total Expenditures</t>
  </si>
  <si>
    <t>Revenue over/under Exp</t>
  </si>
  <si>
    <t>TIF 2</t>
  </si>
  <si>
    <t>Property Tax Increment</t>
  </si>
  <si>
    <t>Owners expense</t>
  </si>
  <si>
    <t>Developers expense</t>
  </si>
  <si>
    <t>Dues and publications</t>
  </si>
  <si>
    <t>Office expenses</t>
  </si>
  <si>
    <t>Professional Services</t>
  </si>
  <si>
    <t>Audit/accounting</t>
  </si>
  <si>
    <t>Debt service</t>
  </si>
  <si>
    <t>TIF grants</t>
  </si>
  <si>
    <t>Crossing Guards</t>
  </si>
  <si>
    <t>Library</t>
  </si>
  <si>
    <t>Fees/Fines</t>
  </si>
  <si>
    <t>Service Charges</t>
  </si>
  <si>
    <t>Building/prop maint</t>
  </si>
  <si>
    <t>Legal notices</t>
  </si>
  <si>
    <t>Travel</t>
  </si>
  <si>
    <t>Misc contractual</t>
  </si>
  <si>
    <t>Equipment maint</t>
  </si>
  <si>
    <t xml:space="preserve">Building </t>
  </si>
  <si>
    <t xml:space="preserve">Equipment  </t>
  </si>
  <si>
    <t>System</t>
  </si>
  <si>
    <t>Books</t>
  </si>
  <si>
    <t>Audit</t>
  </si>
  <si>
    <t>Contribution</t>
  </si>
  <si>
    <t>ESDA</t>
  </si>
  <si>
    <t>Emergency</t>
  </si>
  <si>
    <t>INSURANCE</t>
  </si>
  <si>
    <t>Unemployment Insurance</t>
  </si>
  <si>
    <t>Comprehensive</t>
  </si>
  <si>
    <t>Capital Projects</t>
  </si>
  <si>
    <t>Transfers</t>
  </si>
  <si>
    <t>Annual Road Program</t>
  </si>
  <si>
    <t>Sidewalk/ROW Improvements</t>
  </si>
  <si>
    <t>City Facility improvements</t>
  </si>
  <si>
    <t>Depot Road construction</t>
  </si>
  <si>
    <t>Transfer from Electric</t>
  </si>
  <si>
    <t>Transfer from Gen Fund</t>
  </si>
  <si>
    <t>Transfer from MFT</t>
  </si>
  <si>
    <t>Business District Tax</t>
  </si>
  <si>
    <t>Utility tax</t>
  </si>
  <si>
    <t>Total Road Program</t>
  </si>
  <si>
    <t>Total Sidewalks/ROW</t>
  </si>
  <si>
    <t>Total City Facilities</t>
  </si>
  <si>
    <t>Total Depot Rd</t>
  </si>
  <si>
    <t>100</t>
  </si>
  <si>
    <t>Hotel/motel tax</t>
  </si>
  <si>
    <t>TOTAL</t>
  </si>
  <si>
    <t>EXPENDITURES</t>
  </si>
  <si>
    <t xml:space="preserve"> Heritage Days</t>
  </si>
  <si>
    <t>Christmas parade</t>
  </si>
  <si>
    <t>GRAND TOTAL EXPENDITURES</t>
  </si>
  <si>
    <t>Revenues over Expenditures</t>
  </si>
  <si>
    <t>Fund Balance</t>
  </si>
  <si>
    <t>Hotel/Motel Fund</t>
  </si>
  <si>
    <t>Santa house</t>
  </si>
  <si>
    <t>Projects</t>
  </si>
  <si>
    <t>Net Fund Balance</t>
  </si>
  <si>
    <t>Transfers out</t>
  </si>
  <si>
    <t>555</t>
  </si>
  <si>
    <t xml:space="preserve">Overtime </t>
  </si>
  <si>
    <t>PT salaries</t>
  </si>
  <si>
    <t>Building/property</t>
  </si>
  <si>
    <t>Equipment maintenance</t>
  </si>
  <si>
    <t>Other professional services</t>
  </si>
  <si>
    <t>Building/property maintenance</t>
  </si>
  <si>
    <t>Resale mat/supplies</t>
  </si>
  <si>
    <t>Building improvements</t>
  </si>
  <si>
    <t xml:space="preserve">System  </t>
  </si>
  <si>
    <t>Plant Repair/maint</t>
  </si>
  <si>
    <t>Landscaping Maint</t>
  </si>
  <si>
    <t>Misc licenses</t>
  </si>
  <si>
    <t>Transfer from B.D.</t>
  </si>
  <si>
    <t>Pool Improvements</t>
  </si>
  <si>
    <t>Total Pool Improvements</t>
  </si>
  <si>
    <t>Bond revenue</t>
  </si>
  <si>
    <t>CA-6, CA-16</t>
  </si>
  <si>
    <t>I-74 Utilities</t>
  </si>
  <si>
    <t>CDAP grants</t>
  </si>
  <si>
    <t>Transfer from TIF 1</t>
  </si>
  <si>
    <t>Contract</t>
  </si>
  <si>
    <t>Charges for Service</t>
  </si>
  <si>
    <t>Garbage Fund</t>
  </si>
  <si>
    <t>Revenues (under)over Expend</t>
  </si>
  <si>
    <t>System Maint</t>
  </si>
  <si>
    <t>Maple St Sewer</t>
  </si>
  <si>
    <t>For Pool work</t>
  </si>
  <si>
    <t>Transfer from TIF 2</t>
  </si>
  <si>
    <t>929</t>
  </si>
  <si>
    <t>490</t>
  </si>
  <si>
    <t>533</t>
  </si>
  <si>
    <t>FY 2019-2020  Budget</t>
  </si>
  <si>
    <t>19/20</t>
  </si>
  <si>
    <t>Supplemental Insurance</t>
  </si>
  <si>
    <t>Sick time</t>
  </si>
  <si>
    <t>Vehicle Maint</t>
  </si>
  <si>
    <t>Vehicle Parts</t>
  </si>
  <si>
    <t>Hotel expenditures</t>
  </si>
  <si>
    <t>Tools &amp; Equipment</t>
  </si>
  <si>
    <t>Bad debt</t>
  </si>
  <si>
    <t>Impounds</t>
  </si>
  <si>
    <t>Events</t>
  </si>
  <si>
    <t>Water/Washington</t>
  </si>
  <si>
    <t>Total I-74 utility extension</t>
  </si>
  <si>
    <t>Principal I-74 bonds</t>
  </si>
  <si>
    <t>Interest I-74 bonds</t>
  </si>
  <si>
    <t>Maple/Western</t>
  </si>
  <si>
    <t>Bond proceeds</t>
  </si>
  <si>
    <t>Transfer to Capital</t>
  </si>
  <si>
    <t>Transfers Out</t>
  </si>
  <si>
    <t>Forward TIF</t>
  </si>
  <si>
    <t>Business District 1 Fund</t>
  </si>
  <si>
    <t>John St</t>
  </si>
  <si>
    <t>FY 2020-2021  Budget</t>
  </si>
  <si>
    <t>20/21</t>
  </si>
  <si>
    <t>Equity</t>
  </si>
  <si>
    <t>Fines</t>
  </si>
  <si>
    <t>John St ( Forward TIF)</t>
  </si>
  <si>
    <t>System Maintenance</t>
  </si>
  <si>
    <t>Tools</t>
  </si>
  <si>
    <t>YTD</t>
  </si>
  <si>
    <t>BMX track</t>
  </si>
  <si>
    <t>SRTS</t>
  </si>
  <si>
    <t>Plum &amp; Rt. 150</t>
  </si>
  <si>
    <t>Refunds</t>
  </si>
  <si>
    <t>Annual Powerline/pole Maint/Replace</t>
  </si>
  <si>
    <t>170</t>
  </si>
  <si>
    <t>290</t>
  </si>
  <si>
    <t>Business District 2 Fund</t>
  </si>
  <si>
    <t>Final</t>
  </si>
  <si>
    <t>2% util tax rate increase</t>
  </si>
  <si>
    <t>Repay Electric Fund</t>
  </si>
  <si>
    <t>555.740</t>
  </si>
  <si>
    <t>Madison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</si>
</sst>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.000_);_(* \(#,##0.000\);_(* &quot;-&quot;???_);_(@_)"/>
    <numFmt numFmtId="165" formatCode="0.0000"/>
    <numFmt numFmtId="166" formatCode="0.000"/>
    <numFmt numFmtId="167" formatCode="#,##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1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/>
    <xf numFmtId="38" fontId="1" fillId="0" borderId="0" xfId="0" applyNumberFormat="1" applyFont="1"/>
    <xf numFmtId="41" fontId="1" fillId="0" borderId="0" xfId="0" applyNumberFormat="1" applyFont="1"/>
    <xf numFmtId="38" fontId="1" fillId="0" borderId="1" xfId="0" applyNumberFormat="1" applyFont="1" applyBorder="1"/>
    <xf numFmtId="41" fontId="1" fillId="0" borderId="1" xfId="0" applyNumberFormat="1" applyFont="1" applyBorder="1"/>
    <xf numFmtId="38" fontId="2" fillId="0" borderId="0" xfId="0" applyNumberFormat="1" applyFont="1"/>
    <xf numFmtId="165" fontId="1" fillId="0" borderId="0" xfId="0" applyNumberFormat="1" applyFont="1"/>
    <xf numFmtId="41" fontId="2" fillId="0" borderId="0" xfId="0" applyNumberFormat="1" applyFont="1"/>
    <xf numFmtId="38" fontId="2" fillId="0" borderId="2" xfId="0" applyNumberFormat="1" applyFont="1" applyBorder="1"/>
    <xf numFmtId="164" fontId="1" fillId="0" borderId="0" xfId="0" applyNumberFormat="1" applyFont="1"/>
    <xf numFmtId="3" fontId="1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2" fillId="0" borderId="0" xfId="0" applyNumberFormat="1" applyFont="1"/>
    <xf numFmtId="38" fontId="0" fillId="0" borderId="0" xfId="0" applyNumberFormat="1"/>
    <xf numFmtId="0" fontId="5" fillId="0" borderId="0" xfId="0" applyFont="1"/>
    <xf numFmtId="0" fontId="4" fillId="0" borderId="0" xfId="0" applyFont="1"/>
    <xf numFmtId="38" fontId="6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38" fontId="1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right"/>
    </xf>
    <xf numFmtId="38" fontId="2" fillId="0" borderId="3" xfId="0" applyNumberFormat="1" applyFont="1" applyBorder="1"/>
    <xf numFmtId="49" fontId="2" fillId="0" borderId="0" xfId="0" applyNumberFormat="1" applyFont="1"/>
    <xf numFmtId="38" fontId="7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7" fillId="0" borderId="0" xfId="0" applyNumberFormat="1" applyFont="1"/>
    <xf numFmtId="41" fontId="1" fillId="0" borderId="0" xfId="0" applyNumberFormat="1" applyFont="1" applyAlignment="1">
      <alignment horizontal="center"/>
    </xf>
    <xf numFmtId="41" fontId="1" fillId="0" borderId="0" xfId="0" applyNumberFormat="1" applyFont="1" applyAlignment="1">
      <alignment horizontal="right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13" fontId="4" fillId="0" borderId="0" xfId="0" applyNumberFormat="1" applyFont="1" applyAlignment="1">
      <alignment horizontal="center"/>
    </xf>
    <xf numFmtId="49" fontId="0" fillId="0" borderId="0" xfId="0" applyNumberFormat="1"/>
    <xf numFmtId="3" fontId="0" fillId="0" borderId="0" xfId="0" applyNumberFormat="1"/>
    <xf numFmtId="49" fontId="4" fillId="0" borderId="0" xfId="0" applyNumberFormat="1" applyFont="1"/>
    <xf numFmtId="41" fontId="7" fillId="0" borderId="0" xfId="0" applyNumberFormat="1" applyFont="1"/>
    <xf numFmtId="49" fontId="1" fillId="0" borderId="0" xfId="0" applyNumberFormat="1" applyFont="1" applyAlignment="1">
      <alignment horizontal="center"/>
    </xf>
    <xf numFmtId="41" fontId="2" fillId="0" borderId="1" xfId="0" applyNumberFormat="1" applyFont="1" applyBorder="1"/>
    <xf numFmtId="38" fontId="4" fillId="0" borderId="3" xfId="0" applyNumberFormat="1" applyFont="1" applyBorder="1"/>
    <xf numFmtId="38" fontId="9" fillId="0" borderId="0" xfId="0" applyNumberFormat="1" applyFont="1"/>
    <xf numFmtId="9" fontId="1" fillId="0" borderId="0" xfId="0" applyNumberFormat="1" applyFont="1"/>
    <xf numFmtId="41" fontId="2" fillId="0" borderId="3" xfId="0" applyNumberFormat="1" applyFont="1" applyBorder="1"/>
    <xf numFmtId="166" fontId="1" fillId="0" borderId="0" xfId="0" applyNumberFormat="1" applyFont="1"/>
    <xf numFmtId="38" fontId="0" fillId="0" borderId="1" xfId="0" applyNumberFormat="1" applyBorder="1"/>
    <xf numFmtId="0" fontId="1" fillId="0" borderId="0" xfId="0" applyFont="1" applyAlignment="1">
      <alignment horizontal="right"/>
    </xf>
    <xf numFmtId="0" fontId="1" fillId="2" borderId="0" xfId="0" applyFont="1" applyFill="1"/>
    <xf numFmtId="38" fontId="2" fillId="0" borderId="1" xfId="0" applyNumberFormat="1" applyFont="1" applyBorder="1"/>
    <xf numFmtId="38" fontId="8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Border="1"/>
    <xf numFmtId="38" fontId="1" fillId="0" borderId="0" xfId="0" applyNumberFormat="1" applyFont="1" applyBorder="1"/>
    <xf numFmtId="41" fontId="1" fillId="0" borderId="0" xfId="0" applyNumberFormat="1" applyFont="1" applyBorder="1"/>
    <xf numFmtId="38" fontId="2" fillId="0" borderId="0" xfId="0" applyNumberFormat="1" applyFont="1" applyBorder="1"/>
    <xf numFmtId="38" fontId="1" fillId="0" borderId="0" xfId="0" applyNumberFormat="1" applyFont="1" applyFill="1"/>
    <xf numFmtId="0" fontId="1" fillId="0" borderId="0" xfId="0" applyFont="1" applyFill="1"/>
    <xf numFmtId="41" fontId="1" fillId="0" borderId="0" xfId="0" applyNumberFormat="1" applyFont="1" applyFill="1"/>
    <xf numFmtId="41" fontId="1" fillId="0" borderId="1" xfId="0" applyNumberFormat="1" applyFont="1" applyFill="1" applyBorder="1"/>
    <xf numFmtId="167" fontId="1" fillId="0" borderId="0" xfId="0" applyNumberFormat="1" applyFont="1" applyFill="1"/>
    <xf numFmtId="38" fontId="1" fillId="0" borderId="1" xfId="0" applyNumberFormat="1" applyFont="1" applyFill="1" applyBorder="1"/>
    <xf numFmtId="37" fontId="1" fillId="0" borderId="0" xfId="0" applyNumberFormat="1" applyFont="1"/>
    <xf numFmtId="9" fontId="1" fillId="0" borderId="0" xfId="0" applyNumberFormat="1" applyFont="1" applyFill="1"/>
    <xf numFmtId="41" fontId="10" fillId="0" borderId="0" xfId="0" applyNumberFormat="1" applyFont="1" applyFill="1"/>
    <xf numFmtId="38" fontId="0" fillId="0" borderId="0" xfId="0" applyNumberFormat="1" applyFont="1"/>
    <xf numFmtId="3" fontId="0" fillId="0" borderId="0" xfId="0" applyNumberFormat="1" applyFont="1"/>
    <xf numFmtId="38" fontId="0" fillId="0" borderId="0" xfId="0" applyNumberFormat="1" applyFont="1" applyBorder="1"/>
    <xf numFmtId="0" fontId="1" fillId="0" borderId="0" xfId="0" quotePrefix="1" applyFont="1"/>
    <xf numFmtId="0" fontId="3" fillId="0" borderId="0" xfId="0" applyFont="1" applyAlignment="1">
      <alignment horizontal="center"/>
    </xf>
    <xf numFmtId="13" fontId="2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9"/>
  <sheetViews>
    <sheetView workbookViewId="0">
      <pane ySplit="6" topLeftCell="A235" activePane="bottomLeft" state="frozen"/>
      <selection activeCell="I33" sqref="I33"/>
      <selection pane="bottomLeft" activeCell="N249" sqref="N249"/>
    </sheetView>
  </sheetViews>
  <sheetFormatPr defaultColWidth="9.09765625" defaultRowHeight="13.25" x14ac:dyDescent="0.3"/>
  <cols>
    <col min="1" max="1" width="5.69921875" style="1" customWidth="1"/>
    <col min="2" max="2" width="8.69921875" style="1" customWidth="1"/>
    <col min="3" max="3" width="20.69921875" style="1" customWidth="1"/>
    <col min="4" max="4" width="2.69921875" style="1" customWidth="1"/>
    <col min="5" max="10" width="10.69921875" style="1" customWidth="1"/>
    <col min="11" max="16384" width="9.09765625" style="1"/>
  </cols>
  <sheetData>
    <row r="1" spans="1:13" x14ac:dyDescent="0.3">
      <c r="D1" s="2" t="s">
        <v>0</v>
      </c>
    </row>
    <row r="2" spans="1:13" x14ac:dyDescent="0.3">
      <c r="D2" s="2" t="s">
        <v>333</v>
      </c>
    </row>
    <row r="4" spans="1:13" x14ac:dyDescent="0.3">
      <c r="A4" s="3"/>
      <c r="B4" s="3"/>
      <c r="C4" s="3"/>
      <c r="D4" s="4" t="s">
        <v>39</v>
      </c>
      <c r="E4" s="3"/>
      <c r="F4" s="3"/>
      <c r="G4" s="3"/>
      <c r="H4" s="3"/>
      <c r="I4" s="3"/>
      <c r="J4" s="58"/>
    </row>
    <row r="5" spans="1:13" x14ac:dyDescent="0.3">
      <c r="A5" s="2" t="s">
        <v>1</v>
      </c>
      <c r="B5" s="1" t="s">
        <v>1</v>
      </c>
      <c r="C5" s="1" t="s">
        <v>1</v>
      </c>
      <c r="D5" s="1" t="s">
        <v>1</v>
      </c>
      <c r="E5" s="5">
        <v>0.94117647058823528</v>
      </c>
      <c r="F5" s="6" t="s">
        <v>2</v>
      </c>
      <c r="G5" s="2" t="s">
        <v>6</v>
      </c>
      <c r="H5" s="2" t="s">
        <v>312</v>
      </c>
      <c r="I5" s="2" t="s">
        <v>334</v>
      </c>
      <c r="J5" s="2"/>
    </row>
    <row r="6" spans="1:13" x14ac:dyDescent="0.3">
      <c r="E6" s="7" t="s">
        <v>3</v>
      </c>
      <c r="F6" s="7" t="s">
        <v>3</v>
      </c>
      <c r="G6" s="7" t="s">
        <v>3</v>
      </c>
      <c r="H6" s="7" t="s">
        <v>5</v>
      </c>
      <c r="I6" s="7" t="s">
        <v>4</v>
      </c>
      <c r="J6" s="7"/>
    </row>
    <row r="7" spans="1:13" x14ac:dyDescent="0.3">
      <c r="A7" s="2" t="s">
        <v>7</v>
      </c>
      <c r="E7" s="8">
        <v>1147012</v>
      </c>
      <c r="F7" s="8">
        <v>1256946</v>
      </c>
      <c r="G7" s="10">
        <v>1148335</v>
      </c>
      <c r="H7" s="10">
        <v>1134225</v>
      </c>
      <c r="I7" s="10">
        <v>1093351</v>
      </c>
      <c r="J7" s="10"/>
    </row>
    <row r="9" spans="1:13" x14ac:dyDescent="0.3">
      <c r="A9" s="7" t="s">
        <v>8</v>
      </c>
    </row>
    <row r="11" spans="1:13" x14ac:dyDescent="0.3">
      <c r="A11" s="7" t="s">
        <v>9</v>
      </c>
    </row>
    <row r="12" spans="1:13" x14ac:dyDescent="0.3">
      <c r="B12" s="1">
        <v>100.4311</v>
      </c>
      <c r="C12" s="1" t="s">
        <v>36</v>
      </c>
      <c r="E12" s="9">
        <v>127339</v>
      </c>
      <c r="F12" s="9">
        <v>125494</v>
      </c>
      <c r="G12" s="10">
        <v>120648</v>
      </c>
      <c r="H12" s="10">
        <v>112576</v>
      </c>
      <c r="I12" s="10">
        <v>115000</v>
      </c>
      <c r="J12" s="10"/>
      <c r="K12" s="1" t="s">
        <v>1</v>
      </c>
    </row>
    <row r="13" spans="1:13" x14ac:dyDescent="0.3">
      <c r="B13" s="1">
        <v>100.4341</v>
      </c>
      <c r="C13" s="1" t="s">
        <v>42</v>
      </c>
      <c r="E13" s="9">
        <v>193544</v>
      </c>
      <c r="F13" s="9">
        <v>184142</v>
      </c>
      <c r="G13" s="9">
        <v>210607</v>
      </c>
      <c r="H13" s="9">
        <v>185134</v>
      </c>
      <c r="I13" s="9">
        <v>175000</v>
      </c>
      <c r="M13" s="9"/>
    </row>
    <row r="14" spans="1:13" x14ac:dyDescent="0.3">
      <c r="B14" s="1">
        <v>100.4342</v>
      </c>
      <c r="C14" s="1" t="s">
        <v>43</v>
      </c>
      <c r="E14" s="9">
        <v>19437</v>
      </c>
      <c r="F14" s="9">
        <v>16338</v>
      </c>
      <c r="G14" s="9">
        <v>13652</v>
      </c>
      <c r="H14" s="9">
        <v>17000</v>
      </c>
      <c r="I14" s="9">
        <v>13000</v>
      </c>
      <c r="M14" s="9"/>
    </row>
    <row r="15" spans="1:13" x14ac:dyDescent="0.3">
      <c r="B15" s="1">
        <v>100.4345</v>
      </c>
      <c r="C15" s="1" t="s">
        <v>40</v>
      </c>
      <c r="E15" s="9">
        <v>193557</v>
      </c>
      <c r="F15" s="9">
        <v>204707</v>
      </c>
      <c r="G15" s="9">
        <v>232116</v>
      </c>
      <c r="H15" s="9">
        <v>179132</v>
      </c>
      <c r="I15" s="9">
        <v>180000</v>
      </c>
      <c r="M15" s="9"/>
    </row>
    <row r="16" spans="1:13" x14ac:dyDescent="0.3">
      <c r="B16" s="1">
        <v>100.4348</v>
      </c>
      <c r="C16" s="1" t="s">
        <v>41</v>
      </c>
      <c r="E16" s="9">
        <v>49769</v>
      </c>
      <c r="F16" s="9">
        <v>53580</v>
      </c>
      <c r="G16" s="9">
        <v>61931</v>
      </c>
      <c r="H16" s="9">
        <v>50490</v>
      </c>
      <c r="I16" s="9">
        <v>55000</v>
      </c>
      <c r="M16" s="9"/>
    </row>
    <row r="17" spans="1:13" x14ac:dyDescent="0.3">
      <c r="B17" s="1">
        <v>100.4349</v>
      </c>
      <c r="C17" s="1" t="s">
        <v>83</v>
      </c>
      <c r="E17" s="9">
        <v>23644</v>
      </c>
      <c r="F17" s="9">
        <v>19950</v>
      </c>
      <c r="G17" s="9">
        <v>18600</v>
      </c>
      <c r="H17" s="9">
        <v>14908</v>
      </c>
      <c r="I17" s="9">
        <v>15000</v>
      </c>
      <c r="M17" s="9"/>
    </row>
    <row r="18" spans="1:13" x14ac:dyDescent="0.3">
      <c r="B18" s="1">
        <v>100.4344</v>
      </c>
      <c r="C18" s="1" t="s">
        <v>44</v>
      </c>
      <c r="E18" s="9">
        <v>42184</v>
      </c>
      <c r="F18" s="9">
        <v>46622</v>
      </c>
      <c r="G18" s="10">
        <v>44858</v>
      </c>
      <c r="H18" s="10">
        <v>39000</v>
      </c>
      <c r="I18" s="10">
        <v>30000</v>
      </c>
      <c r="M18" s="10"/>
    </row>
    <row r="19" spans="1:13" x14ac:dyDescent="0.3">
      <c r="B19" s="1">
        <v>100.4353</v>
      </c>
      <c r="C19" s="1" t="s">
        <v>82</v>
      </c>
      <c r="E19" s="9">
        <v>1852</v>
      </c>
      <c r="F19" s="9">
        <v>0</v>
      </c>
      <c r="G19" s="9">
        <v>886</v>
      </c>
      <c r="H19" s="9">
        <v>0</v>
      </c>
      <c r="I19" s="9">
        <v>0</v>
      </c>
      <c r="J19" s="9"/>
    </row>
    <row r="20" spans="1:13" x14ac:dyDescent="0.3">
      <c r="B20" s="1">
        <v>100.4335</v>
      </c>
      <c r="C20" s="1" t="s">
        <v>260</v>
      </c>
      <c r="E20" s="11">
        <v>0</v>
      </c>
      <c r="F20" s="11">
        <v>0</v>
      </c>
      <c r="G20" s="12">
        <v>20000</v>
      </c>
      <c r="H20" s="65">
        <v>30000</v>
      </c>
      <c r="I20" s="65">
        <v>20000</v>
      </c>
      <c r="J20" s="64"/>
      <c r="K20" s="1" t="s">
        <v>1</v>
      </c>
    </row>
    <row r="21" spans="1:13" x14ac:dyDescent="0.3">
      <c r="C21" s="2" t="s">
        <v>10</v>
      </c>
      <c r="E21" s="13">
        <f>SUM(E12:E20)</f>
        <v>651326</v>
      </c>
      <c r="F21" s="13">
        <f>SUM(F12:F20)</f>
        <v>650833</v>
      </c>
      <c r="G21" s="13">
        <f>SUM(G12:G20)</f>
        <v>723298</v>
      </c>
      <c r="H21" s="13">
        <f>SUM(H12:H20)</f>
        <v>628240</v>
      </c>
      <c r="I21" s="13">
        <f>SUM(I12:I20)</f>
        <v>603000</v>
      </c>
      <c r="J21" s="13"/>
    </row>
    <row r="22" spans="1:13" x14ac:dyDescent="0.3">
      <c r="C22" s="2"/>
      <c r="E22" s="13"/>
      <c r="F22" s="13"/>
      <c r="G22" s="13"/>
      <c r="H22" s="13"/>
      <c r="I22" s="13"/>
      <c r="J22" s="13"/>
    </row>
    <row r="23" spans="1:13" x14ac:dyDescent="0.3">
      <c r="A23" s="7" t="s">
        <v>45</v>
      </c>
      <c r="C23" s="2"/>
      <c r="E23" s="13"/>
      <c r="F23" s="13"/>
      <c r="G23" s="13"/>
      <c r="H23" s="13"/>
      <c r="I23" s="13"/>
      <c r="J23" s="13"/>
    </row>
    <row r="24" spans="1:13" x14ac:dyDescent="0.3">
      <c r="B24" s="1">
        <v>100.43210000000001</v>
      </c>
      <c r="C24" s="1" t="s">
        <v>46</v>
      </c>
      <c r="E24" s="9">
        <v>6242</v>
      </c>
      <c r="F24" s="9">
        <v>3800</v>
      </c>
      <c r="G24" s="9">
        <v>4900</v>
      </c>
      <c r="H24" s="9">
        <v>3300</v>
      </c>
      <c r="I24" s="9">
        <v>3300</v>
      </c>
      <c r="J24" s="9"/>
    </row>
    <row r="25" spans="1:13" x14ac:dyDescent="0.3">
      <c r="B25" s="1">
        <v>100.43219999999999</v>
      </c>
      <c r="C25" s="1" t="s">
        <v>291</v>
      </c>
      <c r="E25" s="11">
        <v>0</v>
      </c>
      <c r="F25" s="11">
        <v>0</v>
      </c>
      <c r="G25" s="11">
        <v>635</v>
      </c>
      <c r="H25" s="11">
        <v>1080</v>
      </c>
      <c r="I25" s="11">
        <v>600</v>
      </c>
      <c r="J25" s="59"/>
      <c r="K25" s="1" t="s">
        <v>1</v>
      </c>
    </row>
    <row r="26" spans="1:13" x14ac:dyDescent="0.3">
      <c r="C26" s="2" t="s">
        <v>47</v>
      </c>
      <c r="E26" s="13">
        <f>SUM(E24:E24)</f>
        <v>6242</v>
      </c>
      <c r="F26" s="13">
        <f>SUM(F24:F24)</f>
        <v>3800</v>
      </c>
      <c r="G26" s="13">
        <f>SUM(G24:G25)</f>
        <v>5535</v>
      </c>
      <c r="H26" s="13">
        <f>SUM(H24:H25)</f>
        <v>4380</v>
      </c>
      <c r="I26" s="13">
        <f>SUM(I24:I25)</f>
        <v>3900</v>
      </c>
      <c r="J26" s="13"/>
    </row>
    <row r="27" spans="1:13" x14ac:dyDescent="0.3">
      <c r="C27" s="2"/>
      <c r="E27" s="13"/>
      <c r="F27" s="13"/>
      <c r="G27" s="13"/>
      <c r="H27" s="13"/>
      <c r="I27" s="13"/>
      <c r="J27" s="13"/>
    </row>
    <row r="28" spans="1:13" x14ac:dyDescent="0.3">
      <c r="A28" s="7" t="s">
        <v>48</v>
      </c>
      <c r="C28" s="2"/>
      <c r="E28" s="13"/>
      <c r="F28" s="13"/>
      <c r="G28" s="13"/>
      <c r="H28" s="13"/>
      <c r="I28" s="13"/>
      <c r="J28" s="13"/>
    </row>
    <row r="29" spans="1:13" x14ac:dyDescent="0.3">
      <c r="B29" s="1">
        <v>100.4325</v>
      </c>
      <c r="C29" s="1" t="s">
        <v>50</v>
      </c>
      <c r="E29" s="11">
        <v>11820</v>
      </c>
      <c r="F29" s="11">
        <v>11516</v>
      </c>
      <c r="G29" s="11">
        <v>11181</v>
      </c>
      <c r="H29" s="11">
        <v>11200</v>
      </c>
      <c r="I29" s="67">
        <v>11200</v>
      </c>
      <c r="J29" s="59"/>
      <c r="K29" s="1" t="s">
        <v>1</v>
      </c>
    </row>
    <row r="30" spans="1:13" x14ac:dyDescent="0.3">
      <c r="C30" s="2" t="s">
        <v>49</v>
      </c>
      <c r="E30" s="13">
        <f t="shared" ref="E30:H30" si="0">SUM(E29:E29)</f>
        <v>11820</v>
      </c>
      <c r="F30" s="13">
        <f t="shared" si="0"/>
        <v>11516</v>
      </c>
      <c r="G30" s="13">
        <f t="shared" si="0"/>
        <v>11181</v>
      </c>
      <c r="H30" s="13">
        <f t="shared" si="0"/>
        <v>11200</v>
      </c>
      <c r="I30" s="13">
        <f t="shared" ref="I30" si="1">SUM(I29:I29)</f>
        <v>11200</v>
      </c>
      <c r="J30" s="13"/>
    </row>
    <row r="31" spans="1:13" x14ac:dyDescent="0.3">
      <c r="C31" s="2"/>
      <c r="E31" s="13"/>
      <c r="F31" s="13"/>
      <c r="G31" s="13"/>
      <c r="H31" s="13"/>
      <c r="I31" s="13"/>
      <c r="J31" s="13"/>
    </row>
    <row r="32" spans="1:13" x14ac:dyDescent="0.3">
      <c r="A32" s="7" t="s">
        <v>20</v>
      </c>
      <c r="C32" s="2"/>
      <c r="E32" s="13"/>
      <c r="F32" s="13"/>
      <c r="G32" s="13"/>
      <c r="H32" s="13"/>
      <c r="I32" s="13"/>
      <c r="J32" s="13"/>
    </row>
    <row r="33" spans="1:12" x14ac:dyDescent="0.3">
      <c r="B33" s="14">
        <v>100.437</v>
      </c>
      <c r="C33" s="1" t="s">
        <v>51</v>
      </c>
      <c r="E33" s="9">
        <v>13605</v>
      </c>
      <c r="F33" s="9">
        <v>9648</v>
      </c>
      <c r="G33" s="9">
        <v>1942</v>
      </c>
      <c r="H33" s="9">
        <v>600</v>
      </c>
      <c r="I33" s="9">
        <v>750</v>
      </c>
      <c r="J33" s="9"/>
    </row>
    <row r="34" spans="1:12" x14ac:dyDescent="0.3">
      <c r="B34" s="14">
        <v>100.4376</v>
      </c>
      <c r="C34" s="1" t="s">
        <v>84</v>
      </c>
      <c r="E34" s="9">
        <v>22544</v>
      </c>
      <c r="F34" s="9">
        <v>26734</v>
      </c>
      <c r="G34" s="9">
        <v>20891</v>
      </c>
      <c r="H34" s="9">
        <v>19361</v>
      </c>
      <c r="I34" s="62">
        <v>0</v>
      </c>
      <c r="J34" s="9" t="s">
        <v>1</v>
      </c>
      <c r="K34" s="49" t="s">
        <v>1</v>
      </c>
      <c r="L34" s="1" t="s">
        <v>1</v>
      </c>
    </row>
    <row r="35" spans="1:12" x14ac:dyDescent="0.3">
      <c r="B35" s="14">
        <v>100.4378</v>
      </c>
      <c r="C35" s="1" t="s">
        <v>85</v>
      </c>
      <c r="E35" s="9">
        <v>6329</v>
      </c>
      <c r="F35" s="9">
        <v>9295</v>
      </c>
      <c r="G35" s="9">
        <v>8298</v>
      </c>
      <c r="H35" s="9">
        <v>6148</v>
      </c>
      <c r="I35" s="9">
        <v>0</v>
      </c>
      <c r="J35" s="9"/>
    </row>
    <row r="36" spans="1:12" x14ac:dyDescent="0.3">
      <c r="B36" s="14">
        <v>100.4379</v>
      </c>
      <c r="C36" s="1" t="s">
        <v>52</v>
      </c>
      <c r="E36" s="11">
        <v>100</v>
      </c>
      <c r="F36" s="11">
        <v>350</v>
      </c>
      <c r="G36" s="11">
        <v>25</v>
      </c>
      <c r="H36" s="11">
        <v>40</v>
      </c>
      <c r="I36" s="11">
        <v>25</v>
      </c>
      <c r="J36" s="59"/>
    </row>
    <row r="37" spans="1:12" x14ac:dyDescent="0.3">
      <c r="C37" s="2" t="s">
        <v>22</v>
      </c>
      <c r="E37" s="13">
        <f t="shared" ref="E37:H37" si="2">SUM(E33:E36)</f>
        <v>42578</v>
      </c>
      <c r="F37" s="13">
        <f t="shared" si="2"/>
        <v>46027</v>
      </c>
      <c r="G37" s="13">
        <f t="shared" si="2"/>
        <v>31156</v>
      </c>
      <c r="H37" s="13">
        <f t="shared" si="2"/>
        <v>26149</v>
      </c>
      <c r="I37" s="13">
        <f t="shared" ref="I37" si="3">SUM(I33:I36)</f>
        <v>775</v>
      </c>
      <c r="J37" s="13"/>
    </row>
    <row r="38" spans="1:12" x14ac:dyDescent="0.3">
      <c r="C38" s="2"/>
      <c r="E38" s="13"/>
      <c r="F38" s="13"/>
      <c r="G38" s="13"/>
      <c r="H38" s="13"/>
      <c r="I38" s="13"/>
      <c r="J38" s="13"/>
    </row>
    <row r="39" spans="1:12" x14ac:dyDescent="0.3">
      <c r="A39" s="7" t="s">
        <v>53</v>
      </c>
      <c r="C39" s="2"/>
      <c r="E39" s="13"/>
      <c r="F39" s="13"/>
      <c r="G39" s="13"/>
      <c r="H39" s="13"/>
      <c r="I39" s="13"/>
      <c r="J39" s="13"/>
    </row>
    <row r="40" spans="1:12" x14ac:dyDescent="0.3">
      <c r="B40" s="14">
        <v>100.43819999999999</v>
      </c>
      <c r="C40" s="1" t="s">
        <v>54</v>
      </c>
      <c r="E40" s="9">
        <v>0</v>
      </c>
      <c r="F40" s="9">
        <v>0</v>
      </c>
      <c r="G40" s="9">
        <v>2800</v>
      </c>
      <c r="H40" s="9">
        <v>4325</v>
      </c>
      <c r="I40" s="9">
        <v>4455</v>
      </c>
      <c r="J40" s="9"/>
      <c r="K40" s="9"/>
      <c r="L40" s="1" t="s">
        <v>1</v>
      </c>
    </row>
    <row r="41" spans="1:12" x14ac:dyDescent="0.3">
      <c r="B41" s="14">
        <v>100.43859999999999</v>
      </c>
      <c r="C41" s="1" t="s">
        <v>55</v>
      </c>
      <c r="E41" s="11">
        <v>9250</v>
      </c>
      <c r="F41" s="11">
        <v>5150</v>
      </c>
      <c r="G41" s="11">
        <v>8300</v>
      </c>
      <c r="H41" s="11">
        <v>7200</v>
      </c>
      <c r="I41" s="11">
        <v>6900</v>
      </c>
      <c r="J41" s="59"/>
    </row>
    <row r="42" spans="1:12" x14ac:dyDescent="0.3">
      <c r="C42" s="2" t="s">
        <v>60</v>
      </c>
      <c r="E42" s="13">
        <f t="shared" ref="E42:H42" si="4">SUM(E40:E41)</f>
        <v>9250</v>
      </c>
      <c r="F42" s="13">
        <f t="shared" si="4"/>
        <v>5150</v>
      </c>
      <c r="G42" s="13">
        <f t="shared" si="4"/>
        <v>11100</v>
      </c>
      <c r="H42" s="13">
        <f t="shared" si="4"/>
        <v>11525</v>
      </c>
      <c r="I42" s="13">
        <f t="shared" ref="I42" si="5">SUM(I40:I41)</f>
        <v>11355</v>
      </c>
      <c r="J42" s="13"/>
    </row>
    <row r="43" spans="1:12" x14ac:dyDescent="0.3">
      <c r="C43" s="2"/>
      <c r="E43" s="13"/>
      <c r="F43" s="13"/>
      <c r="G43" s="13"/>
      <c r="H43" s="13"/>
      <c r="I43" s="13"/>
      <c r="J43" s="13"/>
    </row>
    <row r="44" spans="1:12" x14ac:dyDescent="0.3">
      <c r="A44" s="7" t="s">
        <v>56</v>
      </c>
    </row>
    <row r="45" spans="1:12" x14ac:dyDescent="0.3">
      <c r="B45" s="14">
        <v>100.435</v>
      </c>
      <c r="C45" s="1" t="s">
        <v>58</v>
      </c>
      <c r="E45" s="9">
        <v>25</v>
      </c>
      <c r="F45" s="9">
        <v>0</v>
      </c>
      <c r="G45" s="1">
        <v>0</v>
      </c>
      <c r="H45" s="1">
        <v>0</v>
      </c>
      <c r="I45" s="1">
        <v>0</v>
      </c>
    </row>
    <row r="46" spans="1:12" x14ac:dyDescent="0.3">
      <c r="B46" s="1">
        <v>100.43510000000001</v>
      </c>
      <c r="C46" s="1" t="s">
        <v>57</v>
      </c>
      <c r="E46" s="9">
        <v>36567</v>
      </c>
      <c r="F46" s="9">
        <v>26709</v>
      </c>
      <c r="G46" s="9">
        <v>26004</v>
      </c>
      <c r="H46" s="9">
        <v>25275</v>
      </c>
      <c r="I46" s="9">
        <v>17000</v>
      </c>
      <c r="K46" s="9" t="s">
        <v>1</v>
      </c>
    </row>
    <row r="47" spans="1:12" x14ac:dyDescent="0.3">
      <c r="B47" s="1">
        <v>100.43519999999999</v>
      </c>
      <c r="C47" s="1" t="s">
        <v>61</v>
      </c>
      <c r="E47" s="9">
        <v>0</v>
      </c>
      <c r="F47" s="9">
        <v>0</v>
      </c>
      <c r="G47" s="9">
        <v>50</v>
      </c>
      <c r="H47" s="9">
        <v>125</v>
      </c>
      <c r="I47" s="9">
        <v>50</v>
      </c>
      <c r="J47" s="9"/>
      <c r="L47" s="1" t="s">
        <v>1</v>
      </c>
    </row>
    <row r="48" spans="1:12" x14ac:dyDescent="0.3">
      <c r="B48" s="1">
        <v>100.4353</v>
      </c>
      <c r="C48" s="1" t="s">
        <v>120</v>
      </c>
      <c r="E48" s="9">
        <v>0</v>
      </c>
      <c r="F48" s="9">
        <v>1650</v>
      </c>
      <c r="G48" s="10">
        <v>8550</v>
      </c>
      <c r="H48" s="9">
        <v>0</v>
      </c>
      <c r="I48" s="68">
        <v>0</v>
      </c>
      <c r="J48" s="10"/>
    </row>
    <row r="49" spans="1:12" x14ac:dyDescent="0.3">
      <c r="B49" s="63">
        <v>100.4353</v>
      </c>
      <c r="C49" s="1" t="s">
        <v>320</v>
      </c>
      <c r="E49" s="11">
        <v>0</v>
      </c>
      <c r="F49" s="11">
        <v>0</v>
      </c>
      <c r="G49" s="11">
        <v>0</v>
      </c>
      <c r="H49" s="12">
        <v>8100</v>
      </c>
      <c r="I49" s="12">
        <v>1000</v>
      </c>
      <c r="J49" s="60"/>
    </row>
    <row r="50" spans="1:12" x14ac:dyDescent="0.3">
      <c r="C50" s="2" t="s">
        <v>59</v>
      </c>
      <c r="E50" s="15">
        <f>SUM(E45:E49)</f>
        <v>36592</v>
      </c>
      <c r="F50" s="15">
        <f>SUM(F45:F49)</f>
        <v>28359</v>
      </c>
      <c r="G50" s="15">
        <f>SUM(G45:G49)</f>
        <v>34604</v>
      </c>
      <c r="H50" s="15">
        <f>SUM(H45:H49)</f>
        <v>33500</v>
      </c>
      <c r="I50" s="15">
        <f>SUM(I45:I49)</f>
        <v>18050</v>
      </c>
      <c r="J50" s="15"/>
    </row>
    <row r="52" spans="1:12" x14ac:dyDescent="0.3">
      <c r="A52" s="7" t="s">
        <v>11</v>
      </c>
    </row>
    <row r="53" spans="1:12" x14ac:dyDescent="0.3">
      <c r="B53" s="1">
        <v>100.43810000000001</v>
      </c>
      <c r="C53" s="1" t="s">
        <v>12</v>
      </c>
      <c r="E53" s="11">
        <v>4022</v>
      </c>
      <c r="F53" s="11">
        <v>7125</v>
      </c>
      <c r="G53" s="12">
        <v>22998</v>
      </c>
      <c r="H53" s="12">
        <v>20600</v>
      </c>
      <c r="I53" s="12">
        <v>20000</v>
      </c>
      <c r="J53" s="60"/>
    </row>
    <row r="54" spans="1:12" x14ac:dyDescent="0.3">
      <c r="C54" s="2" t="s">
        <v>13</v>
      </c>
      <c r="E54" s="15">
        <f t="shared" ref="E54:H54" si="6">E53</f>
        <v>4022</v>
      </c>
      <c r="F54" s="15">
        <f t="shared" si="6"/>
        <v>7125</v>
      </c>
      <c r="G54" s="15">
        <f t="shared" si="6"/>
        <v>22998</v>
      </c>
      <c r="H54" s="15">
        <f t="shared" si="6"/>
        <v>20600</v>
      </c>
      <c r="I54" s="15">
        <v>20000</v>
      </c>
      <c r="J54" s="15"/>
    </row>
    <row r="56" spans="1:12" x14ac:dyDescent="0.3">
      <c r="A56" s="7" t="s">
        <v>21</v>
      </c>
      <c r="H56" s="63"/>
      <c r="I56" s="63"/>
      <c r="J56" s="63"/>
    </row>
    <row r="57" spans="1:12" x14ac:dyDescent="0.3">
      <c r="B57" s="1">
        <v>100.4371</v>
      </c>
      <c r="C57" s="1" t="s">
        <v>62</v>
      </c>
      <c r="E57" s="9">
        <v>0</v>
      </c>
      <c r="F57" s="9">
        <v>2944</v>
      </c>
      <c r="G57" s="9">
        <v>5329</v>
      </c>
      <c r="H57" s="62">
        <v>7545</v>
      </c>
      <c r="I57" s="62">
        <v>10000</v>
      </c>
      <c r="J57" s="62"/>
    </row>
    <row r="58" spans="1:12" x14ac:dyDescent="0.3">
      <c r="B58" s="1">
        <v>100.4375</v>
      </c>
      <c r="C58" s="1" t="s">
        <v>37</v>
      </c>
      <c r="E58" s="9">
        <v>11630</v>
      </c>
      <c r="F58" s="9">
        <v>647</v>
      </c>
      <c r="G58" s="9">
        <v>3117</v>
      </c>
      <c r="H58" s="9">
        <v>752</v>
      </c>
      <c r="I58" s="9">
        <v>500</v>
      </c>
      <c r="J58" s="9"/>
      <c r="L58" s="1" t="s">
        <v>1</v>
      </c>
    </row>
    <row r="59" spans="1:12" x14ac:dyDescent="0.3">
      <c r="B59" s="1">
        <v>100.4383</v>
      </c>
      <c r="C59" s="1" t="s">
        <v>66</v>
      </c>
      <c r="E59" s="9">
        <v>0</v>
      </c>
      <c r="F59" s="9">
        <v>6781</v>
      </c>
      <c r="G59" s="9">
        <v>0</v>
      </c>
      <c r="H59" s="9">
        <v>20000</v>
      </c>
      <c r="I59" s="9">
        <v>0</v>
      </c>
      <c r="J59" s="9"/>
    </row>
    <row r="60" spans="1:12" x14ac:dyDescent="0.3">
      <c r="B60" s="1">
        <v>100.4388</v>
      </c>
      <c r="C60" s="1" t="s">
        <v>65</v>
      </c>
      <c r="E60" s="9">
        <v>-24239</v>
      </c>
      <c r="F60" s="9">
        <v>0</v>
      </c>
      <c r="G60" s="9">
        <v>0</v>
      </c>
      <c r="H60" s="9">
        <v>0</v>
      </c>
      <c r="I60" s="9">
        <v>0</v>
      </c>
      <c r="J60" s="9"/>
    </row>
    <row r="61" spans="1:12" x14ac:dyDescent="0.3">
      <c r="B61" s="1">
        <v>100.4389</v>
      </c>
      <c r="C61" s="1" t="s">
        <v>21</v>
      </c>
      <c r="E61" s="9">
        <v>32015</v>
      </c>
      <c r="F61" s="9">
        <v>0</v>
      </c>
      <c r="G61" s="9">
        <v>1101</v>
      </c>
      <c r="H61" s="9">
        <v>1767</v>
      </c>
      <c r="I61" s="9">
        <v>500</v>
      </c>
      <c r="J61" s="9"/>
    </row>
    <row r="62" spans="1:12" x14ac:dyDescent="0.3">
      <c r="B62" s="1">
        <v>100.4393</v>
      </c>
      <c r="C62" s="1" t="s">
        <v>64</v>
      </c>
      <c r="E62" s="9">
        <v>6782</v>
      </c>
      <c r="F62" s="9">
        <v>100</v>
      </c>
      <c r="G62" s="9">
        <v>601</v>
      </c>
      <c r="H62" s="9">
        <v>225</v>
      </c>
      <c r="I62" s="9">
        <v>1000</v>
      </c>
      <c r="K62" s="9" t="s">
        <v>1</v>
      </c>
    </row>
    <row r="63" spans="1:12" x14ac:dyDescent="0.3">
      <c r="B63" s="1">
        <v>100.43940000000001</v>
      </c>
      <c r="C63" s="1" t="s">
        <v>344</v>
      </c>
      <c r="E63" s="9">
        <v>8540</v>
      </c>
      <c r="F63" s="9">
        <v>0</v>
      </c>
      <c r="G63" s="9">
        <v>2</v>
      </c>
      <c r="H63" s="9">
        <v>250</v>
      </c>
      <c r="I63" s="9">
        <v>0</v>
      </c>
      <c r="J63" s="9"/>
    </row>
    <row r="64" spans="1:12" x14ac:dyDescent="0.3">
      <c r="B64" s="1">
        <v>100.4395</v>
      </c>
      <c r="C64" s="1" t="s">
        <v>63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/>
    </row>
    <row r="65" spans="1:11" x14ac:dyDescent="0.3">
      <c r="B65" s="1">
        <v>100.4396</v>
      </c>
      <c r="C65" s="1" t="s">
        <v>67</v>
      </c>
      <c r="E65" s="11">
        <v>0</v>
      </c>
      <c r="F65" s="11">
        <v>0</v>
      </c>
      <c r="G65" s="3">
        <v>0</v>
      </c>
      <c r="H65" s="3">
        <v>0</v>
      </c>
      <c r="I65" s="3">
        <v>0</v>
      </c>
      <c r="J65" s="58"/>
    </row>
    <row r="66" spans="1:11" x14ac:dyDescent="0.3">
      <c r="C66" s="2" t="s">
        <v>23</v>
      </c>
      <c r="E66" s="13">
        <f t="shared" ref="E66:H66" si="7">SUM(E57:E65)</f>
        <v>34728</v>
      </c>
      <c r="F66" s="13">
        <f t="shared" si="7"/>
        <v>10472</v>
      </c>
      <c r="G66" s="13">
        <f t="shared" si="7"/>
        <v>10150</v>
      </c>
      <c r="H66" s="13">
        <f t="shared" si="7"/>
        <v>30539</v>
      </c>
      <c r="I66" s="13">
        <f t="shared" ref="I66" si="8">SUM(I57:I65)</f>
        <v>12000</v>
      </c>
      <c r="J66" s="13"/>
    </row>
    <row r="67" spans="1:11" x14ac:dyDescent="0.3">
      <c r="C67" s="2"/>
      <c r="E67" s="13"/>
      <c r="F67" s="13"/>
      <c r="G67" s="13"/>
      <c r="H67" s="13"/>
      <c r="I67" s="13"/>
      <c r="J67" s="13"/>
    </row>
    <row r="68" spans="1:11" x14ac:dyDescent="0.3">
      <c r="A68" s="7" t="s">
        <v>68</v>
      </c>
      <c r="C68" s="2"/>
      <c r="E68" s="13"/>
      <c r="F68" s="13"/>
      <c r="G68" s="13"/>
      <c r="H68" s="13"/>
      <c r="I68" s="13"/>
      <c r="J68" s="13"/>
    </row>
    <row r="69" spans="1:11" x14ac:dyDescent="0.3">
      <c r="B69" s="1">
        <v>100.43980000000001</v>
      </c>
      <c r="C69" s="1" t="s">
        <v>69</v>
      </c>
      <c r="E69" s="9">
        <v>397900</v>
      </c>
      <c r="F69" s="9">
        <v>397900</v>
      </c>
      <c r="G69" s="9">
        <v>400000</v>
      </c>
      <c r="H69" s="9">
        <v>400000</v>
      </c>
      <c r="I69" s="9">
        <v>400000</v>
      </c>
      <c r="J69" s="9"/>
    </row>
    <row r="70" spans="1:11" x14ac:dyDescent="0.3">
      <c r="B70" s="66">
        <v>100.43899999999999</v>
      </c>
      <c r="C70" s="1" t="s">
        <v>307</v>
      </c>
      <c r="E70" s="9">
        <v>0</v>
      </c>
      <c r="F70" s="9">
        <v>5714</v>
      </c>
      <c r="G70" s="9">
        <v>5000</v>
      </c>
      <c r="H70" s="9">
        <v>2000</v>
      </c>
      <c r="I70" s="9">
        <v>5000</v>
      </c>
      <c r="J70" s="9"/>
    </row>
    <row r="71" spans="1:11" x14ac:dyDescent="0.3">
      <c r="B71" s="1">
        <v>100.4391</v>
      </c>
      <c r="C71" s="1" t="s">
        <v>292</v>
      </c>
      <c r="E71" s="59">
        <v>0</v>
      </c>
      <c r="F71" s="59">
        <v>0</v>
      </c>
      <c r="G71" s="59">
        <v>30000</v>
      </c>
      <c r="H71" s="59">
        <v>30000</v>
      </c>
      <c r="I71" s="59">
        <v>20000</v>
      </c>
      <c r="J71" s="59"/>
    </row>
    <row r="72" spans="1:11" x14ac:dyDescent="0.3">
      <c r="B72" s="1">
        <v>100.4392</v>
      </c>
      <c r="C72" s="1" t="s">
        <v>335</v>
      </c>
      <c r="E72" s="11">
        <v>0</v>
      </c>
      <c r="F72" s="11">
        <v>0</v>
      </c>
      <c r="G72" s="11">
        <v>-44945</v>
      </c>
      <c r="H72" s="11">
        <v>0</v>
      </c>
      <c r="I72" s="11">
        <v>0</v>
      </c>
      <c r="J72" s="59"/>
      <c r="K72" s="1" t="s">
        <v>1</v>
      </c>
    </row>
    <row r="73" spans="1:11" x14ac:dyDescent="0.3">
      <c r="C73" s="2" t="s">
        <v>71</v>
      </c>
      <c r="E73" s="13">
        <f>SUM(E69:E72)</f>
        <v>397900</v>
      </c>
      <c r="F73" s="13">
        <f>SUM(F69:F72)</f>
        <v>403614</v>
      </c>
      <c r="G73" s="13">
        <f>SUM(G69:G72)</f>
        <v>390055</v>
      </c>
      <c r="H73" s="13">
        <f>SUM(H69:H72)</f>
        <v>432000</v>
      </c>
      <c r="I73" s="13">
        <f>SUM(I69:I72)</f>
        <v>425000</v>
      </c>
      <c r="J73" s="13"/>
    </row>
    <row r="75" spans="1:11" x14ac:dyDescent="0.3">
      <c r="C75" s="2" t="s">
        <v>70</v>
      </c>
      <c r="E75" s="16">
        <f>SUM(E21,E26, E30, E37, E42, E50, E54, E66, E73)</f>
        <v>1194458</v>
      </c>
      <c r="F75" s="16">
        <f>SUM(F21,F26, F30, F37, F42, F50, F54, F66, F73)</f>
        <v>1166896</v>
      </c>
      <c r="G75" s="16">
        <f>SUM(G21,G26, G30, G37, G42, G50, G54, G66, G73)</f>
        <v>1240077</v>
      </c>
      <c r="H75" s="16">
        <f>SUM(H21,H26, H30, H37, H42, H50, H54, H66, H73)</f>
        <v>1198133</v>
      </c>
      <c r="I75" s="16">
        <f>SUM(I21,I26, I30, I37, I42, I50, I54, I66, I73)</f>
        <v>1105280</v>
      </c>
      <c r="J75" s="61"/>
    </row>
    <row r="76" spans="1:11" x14ac:dyDescent="0.3">
      <c r="C76" s="2"/>
      <c r="E76" s="13"/>
      <c r="F76" s="13"/>
      <c r="G76" s="13"/>
      <c r="H76" s="13"/>
      <c r="I76" s="13"/>
      <c r="J76" s="13"/>
    </row>
    <row r="77" spans="1:11" x14ac:dyDescent="0.3">
      <c r="A77" s="1" t="s">
        <v>1</v>
      </c>
    </row>
    <row r="78" spans="1:11" x14ac:dyDescent="0.3">
      <c r="A78" s="1" t="s">
        <v>1</v>
      </c>
      <c r="D78" s="2" t="s">
        <v>0</v>
      </c>
    </row>
    <row r="79" spans="1:11" x14ac:dyDescent="0.3">
      <c r="D79" s="2" t="s">
        <v>333</v>
      </c>
    </row>
    <row r="81" spans="1:14" x14ac:dyDescent="0.3">
      <c r="A81" s="3"/>
      <c r="B81" s="3"/>
      <c r="C81" s="3"/>
      <c r="D81" s="4" t="s">
        <v>39</v>
      </c>
      <c r="E81" s="3"/>
      <c r="F81" s="3"/>
      <c r="G81" s="3"/>
      <c r="H81" s="3"/>
      <c r="I81" s="3"/>
      <c r="J81" s="58"/>
    </row>
    <row r="82" spans="1:14" x14ac:dyDescent="0.3">
      <c r="A82" s="2" t="s">
        <v>1</v>
      </c>
      <c r="B82" s="1" t="s">
        <v>1</v>
      </c>
      <c r="C82" s="1" t="s">
        <v>1</v>
      </c>
      <c r="D82" s="1" t="s">
        <v>1</v>
      </c>
      <c r="E82" s="5">
        <v>0.94117647058823528</v>
      </c>
      <c r="F82" s="6" t="s">
        <v>2</v>
      </c>
      <c r="G82" s="2" t="s">
        <v>6</v>
      </c>
      <c r="H82" s="2" t="s">
        <v>312</v>
      </c>
      <c r="I82" s="2" t="s">
        <v>334</v>
      </c>
      <c r="J82" s="2"/>
    </row>
    <row r="83" spans="1:14" x14ac:dyDescent="0.3">
      <c r="E83" s="7" t="s">
        <v>3</v>
      </c>
      <c r="F83" s="7" t="s">
        <v>3</v>
      </c>
      <c r="G83" s="7" t="s">
        <v>3</v>
      </c>
      <c r="H83" s="7" t="s">
        <v>5</v>
      </c>
      <c r="I83" s="7" t="s">
        <v>4</v>
      </c>
      <c r="J83" s="7"/>
    </row>
    <row r="85" spans="1:14" x14ac:dyDescent="0.3">
      <c r="A85" s="7" t="s">
        <v>72</v>
      </c>
    </row>
    <row r="86" spans="1:14" x14ac:dyDescent="0.3">
      <c r="B86" s="17">
        <v>511.42099999999999</v>
      </c>
      <c r="C86" s="1" t="s">
        <v>24</v>
      </c>
      <c r="E86" s="9">
        <v>171177</v>
      </c>
      <c r="F86" s="9">
        <v>239607</v>
      </c>
      <c r="G86" s="9">
        <v>240404</v>
      </c>
      <c r="H86" s="62">
        <v>219772</v>
      </c>
      <c r="I86" s="62">
        <v>210500</v>
      </c>
      <c r="K86" s="69" t="s">
        <v>1</v>
      </c>
      <c r="L86" s="1" t="s">
        <v>1</v>
      </c>
      <c r="N86" s="1" t="s">
        <v>1</v>
      </c>
    </row>
    <row r="87" spans="1:14" x14ac:dyDescent="0.3">
      <c r="B87" s="17">
        <v>511.428</v>
      </c>
      <c r="C87" s="1" t="s">
        <v>17</v>
      </c>
      <c r="E87" s="8">
        <v>10616</v>
      </c>
      <c r="F87" s="8">
        <v>13649</v>
      </c>
      <c r="G87" s="9">
        <v>10187</v>
      </c>
      <c r="H87" s="9">
        <v>6575</v>
      </c>
      <c r="I87" s="9">
        <v>13000</v>
      </c>
      <c r="K87" s="9" t="s">
        <v>1</v>
      </c>
    </row>
    <row r="88" spans="1:14" x14ac:dyDescent="0.3">
      <c r="B88" s="17">
        <v>511.42399999999998</v>
      </c>
      <c r="C88" s="1" t="s">
        <v>80</v>
      </c>
      <c r="E88" s="8">
        <v>327</v>
      </c>
      <c r="F88" s="8">
        <v>321</v>
      </c>
      <c r="G88" s="9">
        <v>0</v>
      </c>
      <c r="H88" s="62">
        <v>22775</v>
      </c>
      <c r="I88" s="62">
        <v>4200</v>
      </c>
      <c r="J88" s="62"/>
      <c r="K88" s="1" t="s">
        <v>1</v>
      </c>
      <c r="N88" s="1" t="s">
        <v>1</v>
      </c>
    </row>
    <row r="89" spans="1:14" x14ac:dyDescent="0.3">
      <c r="B89" s="17">
        <v>511.42500000000001</v>
      </c>
      <c r="C89" s="1" t="s">
        <v>314</v>
      </c>
      <c r="E89" s="8">
        <v>0</v>
      </c>
      <c r="F89" s="8">
        <v>922</v>
      </c>
      <c r="G89" s="9">
        <v>0</v>
      </c>
      <c r="H89" s="9">
        <v>0</v>
      </c>
      <c r="I89" s="9">
        <v>0</v>
      </c>
      <c r="J89" s="9"/>
      <c r="K89" s="1" t="s">
        <v>1</v>
      </c>
    </row>
    <row r="90" spans="1:14" x14ac:dyDescent="0.3">
      <c r="B90" s="17">
        <v>511.45100000000002</v>
      </c>
      <c r="C90" s="1" t="s">
        <v>25</v>
      </c>
      <c r="E90" s="8">
        <v>35976</v>
      </c>
      <c r="F90" s="8">
        <v>43331</v>
      </c>
      <c r="G90" s="9">
        <v>53799</v>
      </c>
      <c r="H90" s="9">
        <v>57086</v>
      </c>
      <c r="I90" s="9">
        <v>63825</v>
      </c>
      <c r="K90" s="9" t="s">
        <v>1</v>
      </c>
    </row>
    <row r="91" spans="1:14" x14ac:dyDescent="0.3">
      <c r="B91" s="17">
        <v>511.452</v>
      </c>
      <c r="C91" s="1" t="s">
        <v>313</v>
      </c>
      <c r="E91" s="8">
        <v>0</v>
      </c>
      <c r="F91" s="8">
        <v>2089</v>
      </c>
      <c r="G91" s="9">
        <v>0</v>
      </c>
      <c r="H91" s="9">
        <v>0</v>
      </c>
      <c r="I91" s="9">
        <v>0</v>
      </c>
      <c r="J91" s="9"/>
    </row>
    <row r="92" spans="1:14" x14ac:dyDescent="0.3">
      <c r="B92" s="17">
        <v>511.45299999999997</v>
      </c>
      <c r="C92" s="1" t="s">
        <v>81</v>
      </c>
      <c r="E92" s="8">
        <v>0</v>
      </c>
      <c r="F92" s="8">
        <v>1698</v>
      </c>
      <c r="G92" s="9">
        <v>0</v>
      </c>
      <c r="H92" s="9">
        <v>0</v>
      </c>
      <c r="I92" s="9">
        <v>0</v>
      </c>
      <c r="J92" s="9"/>
    </row>
    <row r="93" spans="1:14" x14ac:dyDescent="0.3">
      <c r="B93" s="17">
        <v>511.51100000000002</v>
      </c>
      <c r="C93" s="1" t="s">
        <v>73</v>
      </c>
      <c r="E93" s="8">
        <v>5181</v>
      </c>
      <c r="F93" s="8">
        <v>5247</v>
      </c>
      <c r="G93" s="9">
        <v>674</v>
      </c>
      <c r="H93" s="9">
        <v>2000</v>
      </c>
      <c r="I93" s="9">
        <v>1500</v>
      </c>
      <c r="J93" s="9" t="s">
        <v>1</v>
      </c>
      <c r="L93" s="1" t="s">
        <v>1</v>
      </c>
      <c r="N93" s="1" t="s">
        <v>1</v>
      </c>
    </row>
    <row r="94" spans="1:14" x14ac:dyDescent="0.3">
      <c r="B94" s="17">
        <v>511.51299999999998</v>
      </c>
      <c r="C94" s="1" t="s">
        <v>315</v>
      </c>
      <c r="E94" s="8">
        <v>166</v>
      </c>
      <c r="F94" s="8">
        <v>0</v>
      </c>
      <c r="G94" s="9">
        <v>0</v>
      </c>
      <c r="H94" s="9">
        <v>0</v>
      </c>
      <c r="I94" s="9">
        <v>0</v>
      </c>
      <c r="J94" s="9"/>
    </row>
    <row r="95" spans="1:14" x14ac:dyDescent="0.3">
      <c r="B95" s="17">
        <v>511.51499999999999</v>
      </c>
      <c r="C95" s="1" t="s">
        <v>76</v>
      </c>
      <c r="E95" s="8">
        <v>0</v>
      </c>
      <c r="F95" s="8">
        <v>100</v>
      </c>
      <c r="G95" s="9">
        <v>0</v>
      </c>
      <c r="H95" s="9">
        <v>0</v>
      </c>
      <c r="I95" s="9">
        <v>0</v>
      </c>
      <c r="J95" s="9"/>
      <c r="L95" s="1" t="s">
        <v>1</v>
      </c>
    </row>
    <row r="96" spans="1:14" x14ac:dyDescent="0.3">
      <c r="B96" s="17">
        <v>511.53199999999998</v>
      </c>
      <c r="C96" s="1" t="s">
        <v>26</v>
      </c>
      <c r="E96" s="8">
        <v>1719</v>
      </c>
      <c r="F96" s="8">
        <v>0</v>
      </c>
      <c r="G96" s="9">
        <v>2031</v>
      </c>
      <c r="H96" s="9">
        <v>2000</v>
      </c>
      <c r="I96" s="9">
        <v>1500</v>
      </c>
      <c r="J96" s="9"/>
      <c r="L96" s="1" t="s">
        <v>1</v>
      </c>
    </row>
    <row r="97" spans="2:14" x14ac:dyDescent="0.3">
      <c r="B97" s="17">
        <v>511.53300000000002</v>
      </c>
      <c r="C97" s="1" t="s">
        <v>18</v>
      </c>
      <c r="E97" s="8">
        <v>16375</v>
      </c>
      <c r="F97" s="8">
        <v>11078</v>
      </c>
      <c r="G97" s="9">
        <v>8435</v>
      </c>
      <c r="H97" s="9">
        <v>3100</v>
      </c>
      <c r="I97" s="9">
        <v>5000</v>
      </c>
      <c r="J97" s="9"/>
    </row>
    <row r="98" spans="2:14" x14ac:dyDescent="0.3">
      <c r="B98" s="17">
        <v>511.54899999999998</v>
      </c>
      <c r="C98" s="1" t="s">
        <v>19</v>
      </c>
      <c r="E98" s="8">
        <v>25397</v>
      </c>
      <c r="F98" s="8">
        <v>32929</v>
      </c>
      <c r="G98" s="9">
        <v>29497</v>
      </c>
      <c r="H98" s="9">
        <v>24000</v>
      </c>
      <c r="I98" s="9">
        <v>27350</v>
      </c>
      <c r="K98" s="9" t="s">
        <v>1</v>
      </c>
      <c r="L98" s="1" t="s">
        <v>1</v>
      </c>
      <c r="N98" s="1" t="s">
        <v>1</v>
      </c>
    </row>
    <row r="99" spans="2:14" x14ac:dyDescent="0.3">
      <c r="B99" s="17">
        <v>511.55099999999999</v>
      </c>
      <c r="C99" s="1" t="s">
        <v>30</v>
      </c>
      <c r="E99" s="8">
        <v>2201</v>
      </c>
      <c r="F99" s="8">
        <v>1516</v>
      </c>
      <c r="G99" s="9">
        <v>4718</v>
      </c>
      <c r="H99" s="9">
        <v>2650</v>
      </c>
      <c r="I99" s="9">
        <v>2500</v>
      </c>
      <c r="J99" s="9"/>
      <c r="L99" s="8" t="s">
        <v>1</v>
      </c>
    </row>
    <row r="100" spans="2:14" x14ac:dyDescent="0.3">
      <c r="B100" s="17">
        <v>511.55200000000002</v>
      </c>
      <c r="C100" s="1" t="s">
        <v>33</v>
      </c>
      <c r="E100" s="8">
        <v>3891</v>
      </c>
      <c r="F100" s="8">
        <v>3033</v>
      </c>
      <c r="G100" s="9">
        <v>4029</v>
      </c>
      <c r="H100" s="9">
        <v>5100</v>
      </c>
      <c r="I100" s="9">
        <v>5000</v>
      </c>
      <c r="J100" s="9"/>
    </row>
    <row r="101" spans="2:14" x14ac:dyDescent="0.3">
      <c r="B101" s="17">
        <v>511.55399999999997</v>
      </c>
      <c r="C101" s="1" t="s">
        <v>77</v>
      </c>
      <c r="E101" s="8">
        <v>0</v>
      </c>
      <c r="F101" s="8">
        <v>209</v>
      </c>
      <c r="G101" s="9">
        <v>890</v>
      </c>
      <c r="H101" s="9">
        <v>100</v>
      </c>
      <c r="I101" s="9">
        <v>200</v>
      </c>
      <c r="J101" s="9"/>
      <c r="L101" s="8" t="s">
        <v>1</v>
      </c>
    </row>
    <row r="102" spans="2:14" x14ac:dyDescent="0.3">
      <c r="B102" s="17">
        <v>511.56099999999998</v>
      </c>
      <c r="C102" s="1" t="s">
        <v>28</v>
      </c>
      <c r="E102" s="8">
        <v>2647</v>
      </c>
      <c r="F102" s="8">
        <v>715</v>
      </c>
      <c r="G102" s="9">
        <v>1035</v>
      </c>
      <c r="H102" s="9">
        <v>2400</v>
      </c>
      <c r="I102" s="62">
        <v>1500</v>
      </c>
      <c r="J102" s="9"/>
      <c r="N102" s="1" t="s">
        <v>1</v>
      </c>
    </row>
    <row r="103" spans="2:14" x14ac:dyDescent="0.3">
      <c r="B103" s="17">
        <v>511.56200000000001</v>
      </c>
      <c r="C103" s="1" t="s">
        <v>27</v>
      </c>
      <c r="E103" s="8">
        <v>5573</v>
      </c>
      <c r="F103" s="8">
        <v>6379</v>
      </c>
      <c r="G103" s="9">
        <v>7542</v>
      </c>
      <c r="H103" s="9">
        <v>8500</v>
      </c>
      <c r="I103" s="62">
        <v>9500</v>
      </c>
      <c r="J103" s="9"/>
      <c r="L103" s="1" t="s">
        <v>1</v>
      </c>
    </row>
    <row r="104" spans="2:14" x14ac:dyDescent="0.3">
      <c r="B104" s="17">
        <v>511.57100000000003</v>
      </c>
      <c r="C104" s="1" t="s">
        <v>32</v>
      </c>
      <c r="E104" s="8">
        <v>4126</v>
      </c>
      <c r="F104" s="8">
        <v>7317</v>
      </c>
      <c r="G104" s="9">
        <v>4726</v>
      </c>
      <c r="H104" s="9">
        <v>3800</v>
      </c>
      <c r="I104" s="9">
        <v>3500</v>
      </c>
      <c r="J104" s="9"/>
      <c r="L104" s="1" t="s">
        <v>1</v>
      </c>
    </row>
    <row r="105" spans="2:14" x14ac:dyDescent="0.3">
      <c r="B105" s="17">
        <v>511.572</v>
      </c>
      <c r="C105" s="1" t="s">
        <v>31</v>
      </c>
      <c r="E105" s="9">
        <v>0</v>
      </c>
      <c r="F105" s="8">
        <v>0</v>
      </c>
      <c r="G105" s="9">
        <v>12498</v>
      </c>
      <c r="H105" s="9">
        <v>8240</v>
      </c>
      <c r="I105" s="9">
        <v>3400</v>
      </c>
      <c r="K105" s="9" t="s">
        <v>1</v>
      </c>
      <c r="N105" s="1" t="s">
        <v>1</v>
      </c>
    </row>
    <row r="106" spans="2:14" x14ac:dyDescent="0.3">
      <c r="B106" s="17">
        <v>511.61200000000002</v>
      </c>
      <c r="C106" s="1" t="s">
        <v>34</v>
      </c>
      <c r="E106" s="8">
        <v>1351</v>
      </c>
      <c r="F106" s="8">
        <v>3193</v>
      </c>
      <c r="G106" s="9">
        <v>0</v>
      </c>
      <c r="H106" s="9">
        <v>0</v>
      </c>
      <c r="I106" s="9">
        <v>0</v>
      </c>
      <c r="J106" s="9" t="s">
        <v>1</v>
      </c>
      <c r="L106" s="1" t="s">
        <v>1</v>
      </c>
      <c r="N106" s="1" t="s">
        <v>1</v>
      </c>
    </row>
    <row r="107" spans="2:14" x14ac:dyDescent="0.3">
      <c r="B107" s="17">
        <v>511.613</v>
      </c>
      <c r="C107" s="1" t="s">
        <v>316</v>
      </c>
      <c r="E107" s="8">
        <v>113</v>
      </c>
      <c r="F107" s="8">
        <v>0</v>
      </c>
      <c r="G107" s="9">
        <v>0</v>
      </c>
      <c r="H107" s="9">
        <v>0</v>
      </c>
      <c r="I107" s="9">
        <v>0</v>
      </c>
      <c r="J107" s="9"/>
    </row>
    <row r="108" spans="2:14" x14ac:dyDescent="0.3">
      <c r="B108" s="17">
        <v>511.65100000000001</v>
      </c>
      <c r="C108" s="1" t="s">
        <v>29</v>
      </c>
      <c r="E108" s="8">
        <v>6968</v>
      </c>
      <c r="F108" s="8">
        <v>4906</v>
      </c>
      <c r="G108" s="9">
        <v>6436</v>
      </c>
      <c r="H108" s="9">
        <v>7200</v>
      </c>
      <c r="I108" s="9">
        <v>6500</v>
      </c>
      <c r="J108" s="9"/>
      <c r="L108" s="1" t="s">
        <v>1</v>
      </c>
    </row>
    <row r="109" spans="2:14" x14ac:dyDescent="0.3">
      <c r="B109" s="17">
        <v>511.65</v>
      </c>
      <c r="C109" s="1" t="s">
        <v>317</v>
      </c>
      <c r="E109" s="8">
        <v>5000</v>
      </c>
      <c r="F109" s="8">
        <v>0</v>
      </c>
      <c r="G109" s="9">
        <v>0</v>
      </c>
      <c r="H109" s="9">
        <v>0</v>
      </c>
      <c r="I109" s="9">
        <v>0</v>
      </c>
      <c r="J109" s="9"/>
    </row>
    <row r="110" spans="2:14" x14ac:dyDescent="0.3">
      <c r="B110" s="17">
        <v>511.65499999999997</v>
      </c>
      <c r="C110" s="1" t="s">
        <v>78</v>
      </c>
      <c r="E110" s="8">
        <v>662</v>
      </c>
      <c r="F110" s="8">
        <v>0</v>
      </c>
      <c r="G110" s="9">
        <v>0</v>
      </c>
      <c r="H110" s="9">
        <v>0</v>
      </c>
      <c r="I110" s="9">
        <v>0</v>
      </c>
      <c r="J110" s="9"/>
    </row>
    <row r="111" spans="2:14" x14ac:dyDescent="0.3">
      <c r="B111" s="17">
        <v>511.65600000000001</v>
      </c>
      <c r="C111" s="1" t="s">
        <v>79</v>
      </c>
      <c r="E111" s="8">
        <v>0</v>
      </c>
      <c r="F111" s="8">
        <v>730</v>
      </c>
      <c r="G111" s="9">
        <v>0</v>
      </c>
      <c r="H111" s="9">
        <v>0</v>
      </c>
      <c r="I111" s="9">
        <v>0</v>
      </c>
      <c r="J111" s="9"/>
    </row>
    <row r="112" spans="2:14" x14ac:dyDescent="0.3">
      <c r="B112" s="17">
        <v>511.911</v>
      </c>
      <c r="C112" s="1" t="s">
        <v>74</v>
      </c>
      <c r="E112" s="8">
        <v>3002</v>
      </c>
      <c r="F112" s="8">
        <v>3637</v>
      </c>
      <c r="G112" s="9">
        <v>4327</v>
      </c>
      <c r="H112" s="9">
        <v>2740</v>
      </c>
      <c r="I112" s="9">
        <v>2100</v>
      </c>
      <c r="J112" s="9"/>
    </row>
    <row r="113" spans="1:14" x14ac:dyDescent="0.3">
      <c r="B113" s="17">
        <v>511.91300000000001</v>
      </c>
      <c r="C113" s="1" t="s">
        <v>38</v>
      </c>
      <c r="E113" s="8">
        <v>13015</v>
      </c>
      <c r="F113" s="8">
        <v>13199</v>
      </c>
      <c r="G113" s="9">
        <v>1307</v>
      </c>
      <c r="H113" s="9">
        <v>1330</v>
      </c>
      <c r="I113" s="9">
        <v>1000</v>
      </c>
      <c r="J113" s="9"/>
      <c r="N113" s="1" t="s">
        <v>1</v>
      </c>
    </row>
    <row r="114" spans="1:14" x14ac:dyDescent="0.3">
      <c r="B114" s="17">
        <v>511.92899999999997</v>
      </c>
      <c r="C114" s="1" t="s">
        <v>21</v>
      </c>
      <c r="E114" s="18">
        <v>10805</v>
      </c>
      <c r="F114" s="18">
        <v>10114</v>
      </c>
      <c r="G114" s="11">
        <v>5620</v>
      </c>
      <c r="H114" s="11">
        <v>2675</v>
      </c>
      <c r="I114" s="11">
        <v>1000</v>
      </c>
      <c r="J114" s="59"/>
      <c r="L114" s="1" t="s">
        <v>1</v>
      </c>
    </row>
    <row r="115" spans="1:14" x14ac:dyDescent="0.3">
      <c r="B115" s="17"/>
      <c r="C115" s="2" t="s">
        <v>75</v>
      </c>
      <c r="E115" s="13">
        <f>SUM(E86:E114)</f>
        <v>326288</v>
      </c>
      <c r="F115" s="13">
        <f>SUM(F86:F114)</f>
        <v>405919</v>
      </c>
      <c r="G115" s="13">
        <f>SUM(G86:G114)</f>
        <v>398155</v>
      </c>
      <c r="H115" s="13">
        <f>SUM(H86:H114)</f>
        <v>382043</v>
      </c>
      <c r="I115" s="13">
        <f>SUM(I86:I114)</f>
        <v>363075</v>
      </c>
      <c r="J115" s="13"/>
    </row>
    <row r="116" spans="1:14" x14ac:dyDescent="0.3">
      <c r="B116" s="17"/>
      <c r="E116" s="10"/>
      <c r="F116" s="10"/>
      <c r="G116" s="9"/>
      <c r="H116" s="9"/>
      <c r="I116" s="9"/>
      <c r="J116" s="9"/>
    </row>
    <row r="117" spans="1:14" x14ac:dyDescent="0.3">
      <c r="B117" s="17"/>
      <c r="E117" s="10"/>
      <c r="F117" s="10"/>
      <c r="G117" s="9"/>
      <c r="H117" s="9"/>
      <c r="I117" s="9"/>
      <c r="J117" s="9"/>
    </row>
    <row r="118" spans="1:14" x14ac:dyDescent="0.3">
      <c r="D118" s="2" t="s">
        <v>0</v>
      </c>
    </row>
    <row r="119" spans="1:14" x14ac:dyDescent="0.3">
      <c r="D119" s="2" t="s">
        <v>333</v>
      </c>
    </row>
    <row r="121" spans="1:14" x14ac:dyDescent="0.3">
      <c r="A121" s="3"/>
      <c r="B121" s="3"/>
      <c r="C121" s="3"/>
      <c r="D121" s="3" t="s">
        <v>39</v>
      </c>
      <c r="E121" s="3"/>
      <c r="F121" s="3"/>
      <c r="G121" s="3"/>
      <c r="H121" s="3"/>
      <c r="I121" s="3"/>
      <c r="J121" s="58"/>
    </row>
    <row r="122" spans="1:14" x14ac:dyDescent="0.3">
      <c r="A122" s="2" t="s">
        <v>1</v>
      </c>
      <c r="B122" s="7" t="s">
        <v>86</v>
      </c>
      <c r="C122" s="19"/>
      <c r="E122" s="5">
        <v>0.94117647058823528</v>
      </c>
      <c r="F122" s="6" t="s">
        <v>2</v>
      </c>
      <c r="G122" s="2" t="s">
        <v>6</v>
      </c>
      <c r="H122" s="2" t="s">
        <v>312</v>
      </c>
      <c r="I122" s="2" t="s">
        <v>334</v>
      </c>
      <c r="J122" s="2"/>
    </row>
    <row r="123" spans="1:14" x14ac:dyDescent="0.3">
      <c r="C123" s="19"/>
      <c r="E123" s="7" t="s">
        <v>3</v>
      </c>
      <c r="F123" s="7" t="s">
        <v>3</v>
      </c>
      <c r="G123" s="7" t="s">
        <v>3</v>
      </c>
      <c r="H123" s="7" t="s">
        <v>5</v>
      </c>
      <c r="I123" s="7" t="s">
        <v>4</v>
      </c>
      <c r="J123" s="7"/>
    </row>
    <row r="124" spans="1:14" x14ac:dyDescent="0.3">
      <c r="B124" s="1">
        <v>512.42100000000005</v>
      </c>
      <c r="C124" s="20" t="s">
        <v>87</v>
      </c>
      <c r="E124" s="9">
        <v>8513</v>
      </c>
      <c r="F124" s="9">
        <v>9850</v>
      </c>
      <c r="G124" s="9">
        <v>2400</v>
      </c>
      <c r="H124" s="9">
        <v>2700</v>
      </c>
      <c r="I124" s="9">
        <v>2700</v>
      </c>
      <c r="J124" s="9"/>
    </row>
    <row r="125" spans="1:14" x14ac:dyDescent="0.3">
      <c r="B125" s="51">
        <v>512.42999999999995</v>
      </c>
      <c r="C125" s="20" t="s">
        <v>88</v>
      </c>
      <c r="E125" s="9">
        <v>0</v>
      </c>
      <c r="F125" s="9">
        <v>0</v>
      </c>
      <c r="G125" s="9">
        <v>4774</v>
      </c>
      <c r="H125" s="9">
        <v>6950</v>
      </c>
      <c r="I125" s="9">
        <v>4800</v>
      </c>
      <c r="J125" s="9"/>
    </row>
    <row r="126" spans="1:14" x14ac:dyDescent="0.3">
      <c r="B126" s="1">
        <v>512.43100000000004</v>
      </c>
      <c r="C126" s="20" t="s">
        <v>139</v>
      </c>
      <c r="E126" s="9">
        <v>0</v>
      </c>
      <c r="F126" s="9">
        <v>0</v>
      </c>
      <c r="G126" s="9">
        <v>750</v>
      </c>
      <c r="H126" s="9">
        <v>780</v>
      </c>
      <c r="I126" s="9">
        <v>780</v>
      </c>
      <c r="J126" s="9"/>
    </row>
    <row r="127" spans="1:14" x14ac:dyDescent="0.3">
      <c r="B127" s="1">
        <v>512.53300000000002</v>
      </c>
      <c r="C127" s="20" t="s">
        <v>18</v>
      </c>
      <c r="E127" s="9">
        <v>0</v>
      </c>
      <c r="F127" s="9">
        <v>13790</v>
      </c>
      <c r="G127" s="9">
        <v>4988</v>
      </c>
      <c r="H127" s="9">
        <v>7750</v>
      </c>
      <c r="I127" s="9">
        <v>6500</v>
      </c>
      <c r="K127" s="9" t="s">
        <v>1</v>
      </c>
    </row>
    <row r="128" spans="1:14" x14ac:dyDescent="0.3">
      <c r="B128" s="1">
        <v>512.54899999999998</v>
      </c>
      <c r="C128" s="20" t="s">
        <v>19</v>
      </c>
      <c r="E128" s="9">
        <v>0</v>
      </c>
      <c r="F128" s="9">
        <v>0</v>
      </c>
      <c r="G128" s="9">
        <v>8102</v>
      </c>
      <c r="H128" s="9">
        <v>4322</v>
      </c>
      <c r="I128" s="9">
        <v>2900</v>
      </c>
      <c r="K128" s="9" t="s">
        <v>1</v>
      </c>
      <c r="L128" s="1" t="s">
        <v>1</v>
      </c>
    </row>
    <row r="129" spans="1:16" x14ac:dyDescent="0.3">
      <c r="B129" s="1">
        <v>512.56100000000004</v>
      </c>
      <c r="C129" s="20" t="s">
        <v>89</v>
      </c>
      <c r="E129" s="9">
        <v>0</v>
      </c>
      <c r="F129" s="9">
        <v>614</v>
      </c>
      <c r="G129" s="9">
        <v>641</v>
      </c>
      <c r="H129" s="9">
        <v>425</v>
      </c>
      <c r="I129" s="9">
        <v>350</v>
      </c>
      <c r="J129" s="9"/>
      <c r="L129" s="1" t="s">
        <v>1</v>
      </c>
    </row>
    <row r="130" spans="1:16" x14ac:dyDescent="0.3">
      <c r="B130" s="1">
        <v>512.56200000000001</v>
      </c>
      <c r="C130" s="20" t="s">
        <v>90</v>
      </c>
      <c r="E130" s="9">
        <v>148</v>
      </c>
      <c r="F130" s="9">
        <v>4419</v>
      </c>
      <c r="G130" s="9">
        <v>3460</v>
      </c>
      <c r="H130" s="9">
        <v>5540</v>
      </c>
      <c r="I130" s="9">
        <v>5500</v>
      </c>
      <c r="J130" s="9"/>
      <c r="L130" s="1" t="s">
        <v>1</v>
      </c>
    </row>
    <row r="131" spans="1:16" x14ac:dyDescent="0.3">
      <c r="B131" s="1">
        <v>512.65099999999995</v>
      </c>
      <c r="C131" s="20" t="s">
        <v>91</v>
      </c>
      <c r="E131" s="9">
        <v>5</v>
      </c>
      <c r="F131" s="9">
        <v>309</v>
      </c>
      <c r="G131" s="9">
        <v>180</v>
      </c>
      <c r="H131" s="9">
        <v>200</v>
      </c>
      <c r="I131" s="9">
        <v>100</v>
      </c>
      <c r="J131" s="9"/>
      <c r="L131" s="1" t="s">
        <v>1</v>
      </c>
    </row>
    <row r="132" spans="1:16" x14ac:dyDescent="0.3">
      <c r="B132" s="1">
        <v>512.91300000000001</v>
      </c>
      <c r="C132" s="20" t="s">
        <v>93</v>
      </c>
      <c r="E132" s="11">
        <v>0</v>
      </c>
      <c r="F132" s="11">
        <v>0</v>
      </c>
      <c r="G132" s="11">
        <v>70</v>
      </c>
      <c r="H132" s="11">
        <v>0</v>
      </c>
      <c r="I132" s="11">
        <v>0</v>
      </c>
      <c r="J132" s="59"/>
    </row>
    <row r="133" spans="1:16" x14ac:dyDescent="0.3">
      <c r="C133" s="19" t="s">
        <v>94</v>
      </c>
      <c r="E133" s="13">
        <f>SUM(E124:E132)</f>
        <v>8666</v>
      </c>
      <c r="F133" s="13">
        <f>SUM(F124:F132)</f>
        <v>28982</v>
      </c>
      <c r="G133" s="13">
        <f>SUM(G124:G132)</f>
        <v>25365</v>
      </c>
      <c r="H133" s="13">
        <f>SUM(H124:H132)</f>
        <v>28667</v>
      </c>
      <c r="I133" s="13">
        <f>SUM(I124:I132)</f>
        <v>23630</v>
      </c>
      <c r="J133" s="13"/>
    </row>
    <row r="134" spans="1:16" x14ac:dyDescent="0.3">
      <c r="C134" s="19"/>
      <c r="E134" s="13"/>
      <c r="F134" s="13"/>
      <c r="G134" s="13"/>
      <c r="H134" s="13"/>
      <c r="I134" s="13" t="s">
        <v>1</v>
      </c>
      <c r="J134" s="13"/>
    </row>
    <row r="135" spans="1:16" x14ac:dyDescent="0.3">
      <c r="D135" s="2" t="s">
        <v>0</v>
      </c>
      <c r="I135" s="1" t="s">
        <v>1</v>
      </c>
    </row>
    <row r="136" spans="1:16" x14ac:dyDescent="0.3">
      <c r="D136" s="2" t="s">
        <v>333</v>
      </c>
      <c r="I136" s="1" t="s">
        <v>1</v>
      </c>
    </row>
    <row r="138" spans="1:16" x14ac:dyDescent="0.3">
      <c r="A138" s="3"/>
      <c r="B138" s="3"/>
      <c r="C138" s="3"/>
      <c r="D138" s="3" t="s">
        <v>39</v>
      </c>
      <c r="E138" s="3"/>
      <c r="F138" s="3"/>
      <c r="G138" s="3"/>
      <c r="H138" s="3"/>
      <c r="I138" s="3"/>
      <c r="J138" s="58"/>
    </row>
    <row r="139" spans="1:16" x14ac:dyDescent="0.3">
      <c r="B139" s="7" t="s">
        <v>95</v>
      </c>
      <c r="C139" s="19"/>
      <c r="E139" s="5">
        <v>0.94117647058823528</v>
      </c>
      <c r="F139" s="6" t="s">
        <v>2</v>
      </c>
      <c r="G139" s="2" t="s">
        <v>6</v>
      </c>
      <c r="H139" s="2" t="s">
        <v>312</v>
      </c>
      <c r="I139" s="2" t="s">
        <v>334</v>
      </c>
      <c r="J139" s="2"/>
    </row>
    <row r="140" spans="1:16" x14ac:dyDescent="0.3">
      <c r="C140" s="19"/>
      <c r="E140" s="7" t="s">
        <v>3</v>
      </c>
      <c r="F140" s="7" t="s">
        <v>3</v>
      </c>
      <c r="G140" s="7" t="s">
        <v>3</v>
      </c>
      <c r="H140" s="7" t="s">
        <v>5</v>
      </c>
      <c r="I140" s="7" t="s">
        <v>4</v>
      </c>
      <c r="J140" s="7"/>
    </row>
    <row r="141" spans="1:16" x14ac:dyDescent="0.3">
      <c r="B141" s="1">
        <v>552.51199999999994</v>
      </c>
      <c r="C141" s="20" t="s">
        <v>97</v>
      </c>
      <c r="E141" s="9">
        <v>0</v>
      </c>
      <c r="F141" s="9">
        <v>103</v>
      </c>
      <c r="G141" s="9">
        <v>90</v>
      </c>
      <c r="H141" s="9">
        <v>500</v>
      </c>
      <c r="I141" s="9">
        <v>500</v>
      </c>
      <c r="J141" s="9"/>
      <c r="K141" s="1" t="s">
        <v>1</v>
      </c>
      <c r="M141" s="1" t="s">
        <v>1</v>
      </c>
      <c r="P141" s="1" t="s">
        <v>1</v>
      </c>
    </row>
    <row r="142" spans="1:16" x14ac:dyDescent="0.3">
      <c r="B142" s="51">
        <v>552.53</v>
      </c>
      <c r="C142" s="20" t="s">
        <v>290</v>
      </c>
      <c r="E142" s="9">
        <v>0</v>
      </c>
      <c r="F142" s="9">
        <v>0</v>
      </c>
      <c r="G142" s="9">
        <v>283</v>
      </c>
      <c r="H142" s="9">
        <v>1000</v>
      </c>
      <c r="I142" s="9">
        <v>2500</v>
      </c>
      <c r="K142" s="9" t="s">
        <v>1</v>
      </c>
    </row>
    <row r="143" spans="1:16" x14ac:dyDescent="0.3">
      <c r="B143" s="1">
        <v>552.54899999999998</v>
      </c>
      <c r="C143" s="20" t="s">
        <v>19</v>
      </c>
      <c r="E143" s="9">
        <v>1952</v>
      </c>
      <c r="F143" s="9">
        <v>1298</v>
      </c>
      <c r="G143" s="9">
        <v>12925</v>
      </c>
      <c r="H143" s="9">
        <v>13100</v>
      </c>
      <c r="I143" s="9">
        <v>12000</v>
      </c>
      <c r="J143" s="9"/>
      <c r="K143" s="1" t="s">
        <v>1</v>
      </c>
      <c r="M143" s="1" t="s">
        <v>1</v>
      </c>
      <c r="P143" s="1" t="s">
        <v>1</v>
      </c>
    </row>
    <row r="144" spans="1:16" x14ac:dyDescent="0.3">
      <c r="B144" s="1">
        <v>552.55100000000004</v>
      </c>
      <c r="C144" s="20" t="s">
        <v>30</v>
      </c>
      <c r="E144" s="9">
        <v>0</v>
      </c>
      <c r="F144" s="9">
        <v>733</v>
      </c>
      <c r="G144" s="9">
        <v>0</v>
      </c>
      <c r="H144" s="9">
        <v>0</v>
      </c>
      <c r="I144" s="9">
        <v>0</v>
      </c>
      <c r="J144" s="9"/>
    </row>
    <row r="145" spans="1:16" x14ac:dyDescent="0.3">
      <c r="B145" s="1">
        <v>552.56100000000004</v>
      </c>
      <c r="C145" s="20" t="s">
        <v>105</v>
      </c>
      <c r="E145" s="9">
        <v>0</v>
      </c>
      <c r="F145" s="9">
        <v>39</v>
      </c>
      <c r="G145" s="9">
        <v>0</v>
      </c>
      <c r="H145" s="9">
        <v>0</v>
      </c>
      <c r="I145" s="9">
        <v>0</v>
      </c>
      <c r="J145" s="9"/>
    </row>
    <row r="146" spans="1:16" x14ac:dyDescent="0.3">
      <c r="B146" s="1">
        <v>552.57100000000003</v>
      </c>
      <c r="C146" s="20" t="s">
        <v>32</v>
      </c>
      <c r="E146" s="9">
        <v>5211</v>
      </c>
      <c r="F146" s="9">
        <v>4446</v>
      </c>
      <c r="G146" s="9">
        <v>4636</v>
      </c>
      <c r="H146" s="9">
        <v>4100</v>
      </c>
      <c r="I146" s="9">
        <v>4200</v>
      </c>
      <c r="J146" s="9"/>
      <c r="P146" s="1" t="s">
        <v>1</v>
      </c>
    </row>
    <row r="147" spans="1:16" x14ac:dyDescent="0.3">
      <c r="B147" s="1">
        <v>552.61099999999999</v>
      </c>
      <c r="C147" s="20" t="s">
        <v>96</v>
      </c>
      <c r="E147" s="9">
        <v>20374</v>
      </c>
      <c r="F147" s="9">
        <v>22131</v>
      </c>
      <c r="G147" s="9">
        <v>4866</v>
      </c>
      <c r="H147" s="9">
        <v>620</v>
      </c>
      <c r="I147" s="9">
        <v>2500</v>
      </c>
      <c r="J147" s="9"/>
      <c r="K147" s="1" t="s">
        <v>1</v>
      </c>
      <c r="M147" s="1" t="s">
        <v>1</v>
      </c>
      <c r="P147" s="1" t="s">
        <v>1</v>
      </c>
    </row>
    <row r="148" spans="1:16" x14ac:dyDescent="0.3">
      <c r="B148" s="1">
        <v>552.61199999999997</v>
      </c>
      <c r="C148" s="20" t="s">
        <v>98</v>
      </c>
      <c r="E148" s="9">
        <v>0</v>
      </c>
      <c r="F148" s="9">
        <v>185</v>
      </c>
      <c r="G148" s="9">
        <v>0</v>
      </c>
      <c r="H148" s="9">
        <v>3310</v>
      </c>
      <c r="I148" s="62">
        <v>1000</v>
      </c>
      <c r="J148" s="9"/>
      <c r="K148" s="1" t="s">
        <v>1</v>
      </c>
      <c r="L148" s="1" t="s">
        <v>1</v>
      </c>
      <c r="M148" s="1" t="s">
        <v>1</v>
      </c>
    </row>
    <row r="149" spans="1:16" x14ac:dyDescent="0.3">
      <c r="B149" s="1">
        <v>552.65200000000004</v>
      </c>
      <c r="C149" s="20" t="s">
        <v>185</v>
      </c>
      <c r="E149" s="9">
        <v>4164</v>
      </c>
      <c r="F149" s="9">
        <v>322</v>
      </c>
      <c r="G149" s="9">
        <v>772</v>
      </c>
      <c r="H149" s="9">
        <v>100</v>
      </c>
      <c r="I149" s="9">
        <v>100</v>
      </c>
      <c r="J149" s="9"/>
      <c r="K149" s="1" t="s">
        <v>1</v>
      </c>
      <c r="P149" s="1" t="s">
        <v>1</v>
      </c>
    </row>
    <row r="150" spans="1:16" x14ac:dyDescent="0.3">
      <c r="B150" s="1">
        <v>552.65499999999997</v>
      </c>
      <c r="C150" s="20" t="s">
        <v>78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/>
      <c r="K150" s="1" t="s">
        <v>1</v>
      </c>
    </row>
    <row r="151" spans="1:16" x14ac:dyDescent="0.3">
      <c r="B151" s="1">
        <v>552.92899999999997</v>
      </c>
      <c r="C151" s="20" t="s">
        <v>21</v>
      </c>
      <c r="E151" s="11">
        <v>134</v>
      </c>
      <c r="F151" s="11">
        <v>0</v>
      </c>
      <c r="G151" s="11">
        <v>0</v>
      </c>
      <c r="H151" s="11">
        <v>0</v>
      </c>
      <c r="I151" s="11">
        <v>0</v>
      </c>
      <c r="J151" s="59"/>
      <c r="K151" s="1" t="s">
        <v>1</v>
      </c>
    </row>
    <row r="152" spans="1:16" x14ac:dyDescent="0.3">
      <c r="B152" s="1" t="s">
        <v>1</v>
      </c>
      <c r="C152" s="19" t="s">
        <v>103</v>
      </c>
      <c r="E152" s="13">
        <f>SUM(E141:E151)</f>
        <v>31835</v>
      </c>
      <c r="F152" s="13">
        <f>SUM(F141:F151)</f>
        <v>29257</v>
      </c>
      <c r="G152" s="13">
        <f>SUM(G141:G151)</f>
        <v>23572</v>
      </c>
      <c r="H152" s="13">
        <f>SUM(H141:H151)</f>
        <v>22730</v>
      </c>
      <c r="I152" s="13">
        <f>SUM(I141:I151)</f>
        <v>22800</v>
      </c>
      <c r="J152" s="13"/>
    </row>
    <row r="153" spans="1:16" x14ac:dyDescent="0.3">
      <c r="C153" s="20"/>
      <c r="E153" s="13"/>
      <c r="F153" s="13"/>
      <c r="G153" s="13"/>
      <c r="H153" s="13"/>
      <c r="I153" s="13"/>
      <c r="J153" s="13"/>
    </row>
    <row r="154" spans="1:16" x14ac:dyDescent="0.3">
      <c r="B154" s="1" t="s">
        <v>1</v>
      </c>
      <c r="C154" s="19"/>
      <c r="E154" s="13"/>
      <c r="F154" s="13"/>
      <c r="G154" s="13"/>
      <c r="H154" s="13"/>
      <c r="I154" s="13"/>
      <c r="J154" s="13"/>
    </row>
    <row r="155" spans="1:16" x14ac:dyDescent="0.3">
      <c r="D155" s="2" t="s">
        <v>0</v>
      </c>
    </row>
    <row r="156" spans="1:16" x14ac:dyDescent="0.3">
      <c r="D156" s="2" t="s">
        <v>333</v>
      </c>
    </row>
    <row r="158" spans="1:16" x14ac:dyDescent="0.3">
      <c r="A158" s="3"/>
      <c r="B158" s="3"/>
      <c r="C158" s="3"/>
      <c r="D158" s="4" t="s">
        <v>39</v>
      </c>
      <c r="E158" s="3"/>
      <c r="F158" s="3"/>
      <c r="G158" s="3"/>
      <c r="H158" s="3"/>
      <c r="I158" s="3"/>
      <c r="J158" s="58"/>
    </row>
    <row r="159" spans="1:16" x14ac:dyDescent="0.3">
      <c r="B159" s="7" t="s">
        <v>99</v>
      </c>
      <c r="C159" s="19"/>
      <c r="E159" s="5">
        <v>0.94117647058823528</v>
      </c>
      <c r="F159" s="6" t="s">
        <v>2</v>
      </c>
      <c r="G159" s="2" t="s">
        <v>6</v>
      </c>
      <c r="H159" s="2" t="s">
        <v>312</v>
      </c>
      <c r="I159" s="2" t="s">
        <v>334</v>
      </c>
      <c r="J159" s="2"/>
    </row>
    <row r="160" spans="1:16" x14ac:dyDescent="0.3">
      <c r="C160" s="19"/>
      <c r="E160" s="7" t="s">
        <v>3</v>
      </c>
      <c r="F160" s="7" t="s">
        <v>3</v>
      </c>
      <c r="G160" s="7" t="s">
        <v>3</v>
      </c>
      <c r="H160" s="7" t="s">
        <v>5</v>
      </c>
      <c r="I160" s="7" t="s">
        <v>4</v>
      </c>
      <c r="J160" s="7"/>
    </row>
    <row r="161" spans="2:12" x14ac:dyDescent="0.3">
      <c r="B161" s="1">
        <v>555.428</v>
      </c>
      <c r="C161" s="20" t="s">
        <v>100</v>
      </c>
      <c r="E161" s="9">
        <v>28533</v>
      </c>
      <c r="F161" s="9">
        <v>27907</v>
      </c>
      <c r="G161" s="9">
        <v>31044</v>
      </c>
      <c r="H161" s="9">
        <v>29750</v>
      </c>
      <c r="I161" s="9">
        <v>0</v>
      </c>
      <c r="J161" s="9"/>
    </row>
    <row r="162" spans="2:12" x14ac:dyDescent="0.3">
      <c r="B162" s="1">
        <v>555.51199999999994</v>
      </c>
      <c r="C162" s="20" t="s">
        <v>97</v>
      </c>
      <c r="E162" s="9">
        <v>445</v>
      </c>
      <c r="F162" s="9">
        <v>0</v>
      </c>
      <c r="G162" s="9">
        <v>1403</v>
      </c>
      <c r="H162" s="9">
        <v>1541</v>
      </c>
      <c r="I162" s="9">
        <v>0</v>
      </c>
      <c r="J162" s="9"/>
      <c r="K162" s="1" t="s">
        <v>1</v>
      </c>
    </row>
    <row r="163" spans="2:12" x14ac:dyDescent="0.3">
      <c r="B163" s="1">
        <v>555.53200000000004</v>
      </c>
      <c r="C163" s="20" t="s">
        <v>26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/>
    </row>
    <row r="164" spans="2:12" x14ac:dyDescent="0.3">
      <c r="B164" s="1">
        <v>555.54899999999998</v>
      </c>
      <c r="C164" s="20" t="s">
        <v>19</v>
      </c>
      <c r="E164" s="9">
        <v>100</v>
      </c>
      <c r="F164" s="9">
        <v>691</v>
      </c>
      <c r="G164" s="9">
        <v>229</v>
      </c>
      <c r="H164" s="9">
        <v>0</v>
      </c>
      <c r="I164" s="9">
        <v>0</v>
      </c>
      <c r="J164" s="9"/>
      <c r="K164" s="1" t="s">
        <v>1</v>
      </c>
    </row>
    <row r="165" spans="2:12" x14ac:dyDescent="0.3">
      <c r="B165" s="1">
        <v>555.55200000000002</v>
      </c>
      <c r="C165" s="20" t="s">
        <v>92</v>
      </c>
      <c r="E165" s="9">
        <v>180</v>
      </c>
      <c r="F165" s="9">
        <v>309</v>
      </c>
      <c r="G165" s="9">
        <v>2037</v>
      </c>
      <c r="H165" s="9">
        <v>2430</v>
      </c>
      <c r="I165" s="9">
        <v>2000</v>
      </c>
      <c r="J165" s="9"/>
    </row>
    <row r="166" spans="2:12" x14ac:dyDescent="0.3">
      <c r="B166" s="1">
        <v>555.56100000000004</v>
      </c>
      <c r="C166" s="20" t="s">
        <v>105</v>
      </c>
      <c r="E166" s="9">
        <v>21</v>
      </c>
      <c r="F166" s="9">
        <v>68</v>
      </c>
      <c r="G166" s="9">
        <v>0</v>
      </c>
      <c r="H166" s="9">
        <v>0</v>
      </c>
      <c r="I166" s="9">
        <v>0</v>
      </c>
      <c r="J166" s="9"/>
    </row>
    <row r="167" spans="2:12" x14ac:dyDescent="0.3">
      <c r="B167" s="1">
        <v>555.56200000000001</v>
      </c>
      <c r="C167" s="20" t="s">
        <v>106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/>
    </row>
    <row r="168" spans="2:12" x14ac:dyDescent="0.3">
      <c r="B168" s="1">
        <v>555.57100000000003</v>
      </c>
      <c r="C168" s="20" t="s">
        <v>32</v>
      </c>
      <c r="E168" s="9">
        <v>9134</v>
      </c>
      <c r="F168" s="9">
        <v>7486</v>
      </c>
      <c r="G168" s="9">
        <v>8976</v>
      </c>
      <c r="H168" s="9">
        <v>5240</v>
      </c>
      <c r="I168" s="9">
        <v>7000</v>
      </c>
      <c r="J168" s="9"/>
    </row>
    <row r="169" spans="2:12" x14ac:dyDescent="0.3">
      <c r="B169" s="1">
        <v>555.61099999999999</v>
      </c>
      <c r="C169" s="20" t="s">
        <v>96</v>
      </c>
      <c r="E169" s="9">
        <v>10025</v>
      </c>
      <c r="F169" s="9">
        <v>1018</v>
      </c>
      <c r="G169" s="9">
        <v>9615</v>
      </c>
      <c r="H169" s="9">
        <v>70</v>
      </c>
      <c r="I169" s="9">
        <v>0</v>
      </c>
      <c r="J169" s="9"/>
      <c r="K169" s="1" t="s">
        <v>1</v>
      </c>
    </row>
    <row r="170" spans="2:12" x14ac:dyDescent="0.3">
      <c r="B170" s="1">
        <v>555.65099999999995</v>
      </c>
      <c r="C170" s="20" t="s">
        <v>185</v>
      </c>
      <c r="E170" s="9">
        <v>6121</v>
      </c>
      <c r="F170" s="9">
        <v>4814</v>
      </c>
      <c r="G170" s="9">
        <v>2237</v>
      </c>
      <c r="H170" s="9">
        <v>1035</v>
      </c>
      <c r="I170" s="9">
        <v>0</v>
      </c>
      <c r="J170" s="9"/>
      <c r="K170" s="1" t="s">
        <v>1</v>
      </c>
    </row>
    <row r="171" spans="2:12" x14ac:dyDescent="0.3">
      <c r="B171" s="1">
        <v>555.654</v>
      </c>
      <c r="C171" s="20" t="s">
        <v>101</v>
      </c>
      <c r="E171" s="9">
        <v>0</v>
      </c>
      <c r="F171" s="9">
        <v>9726</v>
      </c>
      <c r="G171" s="9">
        <v>7402</v>
      </c>
      <c r="H171" s="9">
        <v>10475</v>
      </c>
      <c r="I171" s="9">
        <v>0</v>
      </c>
      <c r="J171" s="9"/>
      <c r="K171" s="1" t="s">
        <v>1</v>
      </c>
    </row>
    <row r="172" spans="2:12" x14ac:dyDescent="0.3">
      <c r="B172" s="1">
        <v>555.65599999999995</v>
      </c>
      <c r="C172" s="20" t="s">
        <v>102</v>
      </c>
      <c r="E172" s="9">
        <v>4465</v>
      </c>
      <c r="F172" s="9">
        <v>5057</v>
      </c>
      <c r="G172" s="9">
        <v>5298</v>
      </c>
      <c r="H172" s="9">
        <v>4455</v>
      </c>
      <c r="I172" s="9">
        <v>0</v>
      </c>
      <c r="J172" s="9"/>
    </row>
    <row r="173" spans="2:12" x14ac:dyDescent="0.3">
      <c r="B173" s="79" t="s">
        <v>352</v>
      </c>
      <c r="C173" s="20" t="s">
        <v>351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 t="s">
        <v>1</v>
      </c>
    </row>
    <row r="174" spans="2:12" x14ac:dyDescent="0.3">
      <c r="B174" s="51">
        <v>555.82000000000005</v>
      </c>
      <c r="C174" s="20" t="s">
        <v>140</v>
      </c>
      <c r="E174" s="9">
        <v>150</v>
      </c>
      <c r="F174" s="9">
        <v>4678</v>
      </c>
      <c r="G174" s="9">
        <v>0</v>
      </c>
      <c r="H174" s="9">
        <v>0</v>
      </c>
      <c r="I174" s="9">
        <v>0</v>
      </c>
      <c r="J174" s="9" t="s">
        <v>1</v>
      </c>
      <c r="L174" s="1" t="s">
        <v>1</v>
      </c>
    </row>
    <row r="175" spans="2:12" x14ac:dyDescent="0.3">
      <c r="B175" s="1">
        <v>555.92899999999997</v>
      </c>
      <c r="C175" s="20" t="s">
        <v>21</v>
      </c>
      <c r="E175" s="11">
        <v>200</v>
      </c>
      <c r="F175" s="11">
        <v>200</v>
      </c>
      <c r="G175" s="11">
        <v>200</v>
      </c>
      <c r="H175" s="11">
        <v>150</v>
      </c>
      <c r="I175" s="11">
        <v>150</v>
      </c>
      <c r="J175" s="59"/>
    </row>
    <row r="176" spans="2:12" x14ac:dyDescent="0.3">
      <c r="C176" s="19"/>
      <c r="E176" s="13"/>
      <c r="F176" s="13"/>
      <c r="G176" s="13"/>
      <c r="H176" s="13"/>
      <c r="I176" s="13"/>
      <c r="J176" s="13"/>
    </row>
    <row r="177" spans="1:17" x14ac:dyDescent="0.3">
      <c r="C177" s="19" t="s">
        <v>104</v>
      </c>
      <c r="E177" s="13">
        <f t="shared" ref="E177:H177" si="9">SUM(E161:E175)</f>
        <v>59374</v>
      </c>
      <c r="F177" s="13">
        <f t="shared" si="9"/>
        <v>61954</v>
      </c>
      <c r="G177" s="13">
        <f t="shared" si="9"/>
        <v>68441</v>
      </c>
      <c r="H177" s="13">
        <f t="shared" si="9"/>
        <v>55146</v>
      </c>
      <c r="I177" s="13">
        <f t="shared" ref="I177" si="10">SUM(I161:I175)</f>
        <v>9150</v>
      </c>
      <c r="J177" s="13"/>
    </row>
    <row r="178" spans="1:17" x14ac:dyDescent="0.3">
      <c r="C178" s="19"/>
      <c r="E178" s="13"/>
      <c r="F178" s="13"/>
      <c r="G178" s="13"/>
      <c r="H178" s="13"/>
      <c r="I178" s="13"/>
      <c r="J178" s="13"/>
    </row>
    <row r="179" spans="1:17" x14ac:dyDescent="0.3">
      <c r="D179" s="2" t="s">
        <v>0</v>
      </c>
    </row>
    <row r="180" spans="1:17" x14ac:dyDescent="0.3">
      <c r="D180" s="2" t="s">
        <v>333</v>
      </c>
    </row>
    <row r="181" spans="1:17" x14ac:dyDescent="0.3">
      <c r="D181" s="2"/>
    </row>
    <row r="182" spans="1:17" x14ac:dyDescent="0.3">
      <c r="A182" s="3"/>
      <c r="B182" s="3"/>
      <c r="C182" s="3"/>
      <c r="D182" s="4" t="s">
        <v>39</v>
      </c>
      <c r="E182" s="3"/>
      <c r="F182" s="3"/>
      <c r="G182" s="3"/>
      <c r="H182" s="3"/>
      <c r="I182" s="3"/>
      <c r="J182" s="58"/>
    </row>
    <row r="183" spans="1:17" x14ac:dyDescent="0.3">
      <c r="B183" s="7" t="s">
        <v>107</v>
      </c>
      <c r="C183" s="19"/>
      <c r="E183" s="5">
        <v>0.94117647058823528</v>
      </c>
      <c r="F183" s="6" t="s">
        <v>2</v>
      </c>
      <c r="G183" s="2" t="s">
        <v>6</v>
      </c>
      <c r="H183" s="2" t="s">
        <v>312</v>
      </c>
      <c r="I183" s="2" t="s">
        <v>334</v>
      </c>
      <c r="J183" s="2"/>
    </row>
    <row r="184" spans="1:17" x14ac:dyDescent="0.3">
      <c r="C184" s="19"/>
      <c r="E184" s="7" t="s">
        <v>3</v>
      </c>
      <c r="F184" s="7" t="s">
        <v>3</v>
      </c>
      <c r="G184" s="7" t="s">
        <v>3</v>
      </c>
      <c r="H184" s="7" t="s">
        <v>5</v>
      </c>
      <c r="I184" s="7" t="s">
        <v>4</v>
      </c>
      <c r="J184" s="7"/>
    </row>
    <row r="185" spans="1:17" x14ac:dyDescent="0.3">
      <c r="B185" s="1">
        <v>521.42100000000005</v>
      </c>
      <c r="C185" s="20" t="s">
        <v>24</v>
      </c>
      <c r="E185" s="9">
        <v>185682</v>
      </c>
      <c r="F185" s="9">
        <v>212305</v>
      </c>
      <c r="G185" s="9">
        <v>186110</v>
      </c>
      <c r="H185" s="62">
        <v>223445</v>
      </c>
      <c r="I185" s="62">
        <v>229000</v>
      </c>
      <c r="K185" s="1" t="s">
        <v>1</v>
      </c>
      <c r="N185" s="69" t="s">
        <v>1</v>
      </c>
      <c r="O185" s="1" t="s">
        <v>1</v>
      </c>
      <c r="Q185" s="1" t="s">
        <v>1</v>
      </c>
    </row>
    <row r="186" spans="1:17" x14ac:dyDescent="0.3">
      <c r="B186" s="1">
        <v>521.428</v>
      </c>
      <c r="C186" s="20" t="s">
        <v>17</v>
      </c>
      <c r="E186" s="9">
        <v>24703</v>
      </c>
      <c r="F186" s="9">
        <v>14622</v>
      </c>
      <c r="G186" s="9">
        <v>22215</v>
      </c>
      <c r="H186" s="62">
        <v>5510</v>
      </c>
      <c r="I186" s="62">
        <v>5500</v>
      </c>
      <c r="J186" s="62"/>
    </row>
    <row r="187" spans="1:17" x14ac:dyDescent="0.3">
      <c r="B187" s="1">
        <v>521.42200000000003</v>
      </c>
      <c r="C187" s="20" t="s">
        <v>108</v>
      </c>
      <c r="E187" s="9">
        <v>51075</v>
      </c>
      <c r="F187" s="9">
        <v>39017</v>
      </c>
      <c r="G187" s="9">
        <v>43878</v>
      </c>
      <c r="H187" s="9">
        <v>54000</v>
      </c>
      <c r="I187" s="9">
        <v>45000</v>
      </c>
      <c r="J187" s="9"/>
    </row>
    <row r="188" spans="1:17" x14ac:dyDescent="0.3">
      <c r="B188" s="1">
        <v>521.45100000000002</v>
      </c>
      <c r="C188" s="20" t="s">
        <v>25</v>
      </c>
      <c r="E188" s="9">
        <v>48199</v>
      </c>
      <c r="F188" s="9">
        <v>51023</v>
      </c>
      <c r="G188" s="9">
        <v>45115</v>
      </c>
      <c r="H188" s="62">
        <v>56710</v>
      </c>
      <c r="I188" s="62">
        <v>60500</v>
      </c>
      <c r="J188" s="62"/>
    </row>
    <row r="189" spans="1:17" x14ac:dyDescent="0.3">
      <c r="B189" s="1">
        <v>521.452</v>
      </c>
      <c r="C189" s="20" t="s">
        <v>109</v>
      </c>
      <c r="E189" s="9">
        <v>1493</v>
      </c>
      <c r="F189" s="9">
        <v>1319</v>
      </c>
      <c r="G189" s="9">
        <v>1683</v>
      </c>
      <c r="H189" s="62">
        <v>1350</v>
      </c>
      <c r="I189" s="62">
        <v>1250</v>
      </c>
      <c r="J189" s="62"/>
    </row>
    <row r="190" spans="1:17" x14ac:dyDescent="0.3">
      <c r="B190" s="1">
        <v>521.51199999999994</v>
      </c>
      <c r="C190" s="20" t="s">
        <v>97</v>
      </c>
      <c r="E190" s="9">
        <v>710</v>
      </c>
      <c r="F190" s="9">
        <v>245</v>
      </c>
      <c r="G190" s="9">
        <v>899</v>
      </c>
      <c r="H190" s="9">
        <v>400</v>
      </c>
      <c r="I190" s="9">
        <v>500</v>
      </c>
      <c r="J190" s="9"/>
    </row>
    <row r="191" spans="1:17" x14ac:dyDescent="0.3">
      <c r="B191" s="1">
        <v>521.51300000000003</v>
      </c>
      <c r="C191" s="20" t="s">
        <v>112</v>
      </c>
      <c r="E191" s="9">
        <v>10659</v>
      </c>
      <c r="F191" s="9">
        <v>3382</v>
      </c>
      <c r="G191" s="9">
        <v>2136</v>
      </c>
      <c r="H191" s="9">
        <v>3125</v>
      </c>
      <c r="I191" s="9">
        <v>1000</v>
      </c>
      <c r="J191" s="9"/>
    </row>
    <row r="192" spans="1:17" x14ac:dyDescent="0.3">
      <c r="B192" s="1">
        <v>521.52499999999998</v>
      </c>
      <c r="C192" s="20" t="s">
        <v>117</v>
      </c>
      <c r="E192" s="9">
        <v>0</v>
      </c>
      <c r="F192" s="9">
        <v>0</v>
      </c>
      <c r="G192" s="9">
        <v>142</v>
      </c>
      <c r="H192" s="9">
        <v>885</v>
      </c>
      <c r="I192" s="9">
        <v>300</v>
      </c>
      <c r="J192" s="9"/>
      <c r="K192" s="1" t="s">
        <v>1</v>
      </c>
    </row>
    <row r="193" spans="2:13" x14ac:dyDescent="0.3">
      <c r="B193" s="1">
        <v>521.53300000000002</v>
      </c>
      <c r="C193" s="20" t="s">
        <v>18</v>
      </c>
      <c r="E193" s="9">
        <v>10476</v>
      </c>
      <c r="F193" s="9">
        <v>14507</v>
      </c>
      <c r="G193" s="9">
        <v>6683</v>
      </c>
      <c r="H193" s="9">
        <v>15000</v>
      </c>
      <c r="I193" s="9">
        <v>5000</v>
      </c>
      <c r="J193" s="9"/>
      <c r="K193" s="1" t="s">
        <v>1</v>
      </c>
    </row>
    <row r="194" spans="2:13" x14ac:dyDescent="0.3">
      <c r="B194" s="1">
        <v>521.54899999999998</v>
      </c>
      <c r="C194" s="20" t="s">
        <v>19</v>
      </c>
      <c r="E194" s="9">
        <v>12807</v>
      </c>
      <c r="F194" s="9">
        <v>10210</v>
      </c>
      <c r="G194" s="9">
        <v>2378</v>
      </c>
      <c r="H194" s="9">
        <v>25000</v>
      </c>
      <c r="I194" s="62">
        <v>3000</v>
      </c>
      <c r="J194" s="9"/>
      <c r="K194" s="1" t="s">
        <v>1</v>
      </c>
    </row>
    <row r="195" spans="2:13" x14ac:dyDescent="0.3">
      <c r="B195" s="51">
        <v>521.54999999999995</v>
      </c>
      <c r="C195" s="20" t="s">
        <v>115</v>
      </c>
      <c r="E195" s="9">
        <v>77079</v>
      </c>
      <c r="F195" s="9">
        <v>32087</v>
      </c>
      <c r="G195" s="9">
        <v>77265</v>
      </c>
      <c r="H195" s="9">
        <v>79000</v>
      </c>
      <c r="I195" s="62">
        <v>79000</v>
      </c>
      <c r="J195" s="9"/>
    </row>
    <row r="196" spans="2:13" x14ac:dyDescent="0.3">
      <c r="B196" s="1">
        <v>521.55100000000004</v>
      </c>
      <c r="C196" s="20" t="s">
        <v>30</v>
      </c>
      <c r="E196" s="9">
        <v>203</v>
      </c>
      <c r="F196" s="9">
        <v>404</v>
      </c>
      <c r="G196" s="9">
        <v>298</v>
      </c>
      <c r="H196" s="9">
        <v>133</v>
      </c>
      <c r="I196" s="9">
        <v>250</v>
      </c>
      <c r="J196" s="9"/>
    </row>
    <row r="197" spans="2:13" x14ac:dyDescent="0.3">
      <c r="B197" s="1">
        <v>521.55200000000002</v>
      </c>
      <c r="C197" s="20" t="s">
        <v>116</v>
      </c>
      <c r="E197" s="9">
        <v>5491</v>
      </c>
      <c r="F197" s="9">
        <v>5083</v>
      </c>
      <c r="G197" s="9">
        <v>9453</v>
      </c>
      <c r="H197" s="62">
        <v>7000</v>
      </c>
      <c r="I197" s="62">
        <v>9000</v>
      </c>
      <c r="J197" s="62"/>
      <c r="K197" s="1" t="s">
        <v>1</v>
      </c>
    </row>
    <row r="198" spans="2:13" x14ac:dyDescent="0.3">
      <c r="B198" s="1">
        <v>521.56100000000004</v>
      </c>
      <c r="C198" s="20" t="s">
        <v>28</v>
      </c>
      <c r="E198" s="9">
        <v>3480</v>
      </c>
      <c r="F198" s="9">
        <v>454</v>
      </c>
      <c r="G198" s="9">
        <v>5195</v>
      </c>
      <c r="H198" s="9">
        <v>4960</v>
      </c>
      <c r="I198" s="9">
        <v>5000</v>
      </c>
      <c r="J198" s="9"/>
      <c r="K198" s="1" t="s">
        <v>1</v>
      </c>
    </row>
    <row r="199" spans="2:13" x14ac:dyDescent="0.3">
      <c r="B199" s="1">
        <v>521.56200000000001</v>
      </c>
      <c r="C199" s="20" t="s">
        <v>27</v>
      </c>
      <c r="E199" s="9">
        <v>2232</v>
      </c>
      <c r="F199" s="9">
        <v>2975</v>
      </c>
      <c r="G199" s="9">
        <v>3260</v>
      </c>
      <c r="H199" s="9">
        <v>3500</v>
      </c>
      <c r="I199" s="9">
        <v>4500</v>
      </c>
      <c r="J199" s="9"/>
      <c r="K199" s="1" t="s">
        <v>1</v>
      </c>
    </row>
    <row r="200" spans="2:13" x14ac:dyDescent="0.3">
      <c r="B200" s="1">
        <v>521.57100000000003</v>
      </c>
      <c r="C200" s="20" t="s">
        <v>32</v>
      </c>
      <c r="E200" s="9">
        <v>1173</v>
      </c>
      <c r="F200" s="9">
        <v>1332</v>
      </c>
      <c r="G200" s="9">
        <v>1838</v>
      </c>
      <c r="H200" s="9">
        <v>560</v>
      </c>
      <c r="I200" s="9">
        <v>2400</v>
      </c>
      <c r="J200" s="9"/>
    </row>
    <row r="201" spans="2:13" x14ac:dyDescent="0.3">
      <c r="B201" s="1">
        <v>521.572</v>
      </c>
      <c r="C201" s="20" t="s">
        <v>31</v>
      </c>
      <c r="E201" s="9"/>
      <c r="F201" s="9">
        <v>0</v>
      </c>
      <c r="G201" s="9">
        <v>360</v>
      </c>
      <c r="H201" s="9">
        <v>135</v>
      </c>
      <c r="I201" s="62">
        <v>1500</v>
      </c>
      <c r="J201" s="9"/>
      <c r="K201" s="1" t="s">
        <v>1</v>
      </c>
    </row>
    <row r="202" spans="2:13" x14ac:dyDescent="0.3">
      <c r="B202" s="1">
        <v>521.59900000000005</v>
      </c>
      <c r="C202" s="20" t="s">
        <v>118</v>
      </c>
      <c r="E202" s="9">
        <v>796</v>
      </c>
      <c r="F202" s="9">
        <v>1602</v>
      </c>
      <c r="G202" s="9">
        <v>3088</v>
      </c>
      <c r="H202" s="9">
        <v>400</v>
      </c>
      <c r="I202" s="9">
        <v>200</v>
      </c>
      <c r="J202" s="9"/>
      <c r="K202" s="1" t="s">
        <v>1</v>
      </c>
    </row>
    <row r="203" spans="2:13" x14ac:dyDescent="0.3">
      <c r="B203" s="1">
        <v>521.61099999999999</v>
      </c>
      <c r="C203" s="20" t="s">
        <v>119</v>
      </c>
      <c r="E203" s="9">
        <v>859</v>
      </c>
      <c r="F203" s="9">
        <v>401</v>
      </c>
      <c r="G203" s="9">
        <v>647</v>
      </c>
      <c r="H203" s="9">
        <v>5200</v>
      </c>
      <c r="I203" s="9">
        <v>500</v>
      </c>
      <c r="J203" s="9"/>
      <c r="K203" s="1" t="s">
        <v>1</v>
      </c>
      <c r="L203" s="1" t="s">
        <v>1</v>
      </c>
    </row>
    <row r="204" spans="2:13" x14ac:dyDescent="0.3">
      <c r="B204" s="1">
        <v>521.61300000000006</v>
      </c>
      <c r="C204" s="20" t="s">
        <v>111</v>
      </c>
      <c r="E204" s="9">
        <v>199</v>
      </c>
      <c r="F204" s="9">
        <v>350</v>
      </c>
      <c r="G204" s="9">
        <v>0</v>
      </c>
      <c r="H204" s="9">
        <v>0</v>
      </c>
      <c r="I204" s="9">
        <v>500</v>
      </c>
      <c r="J204" s="9"/>
    </row>
    <row r="205" spans="2:13" x14ac:dyDescent="0.3">
      <c r="B205" s="51">
        <v>521.62</v>
      </c>
      <c r="C205" s="20" t="s">
        <v>110</v>
      </c>
      <c r="E205" s="9">
        <v>0</v>
      </c>
      <c r="F205" s="9">
        <v>0</v>
      </c>
      <c r="G205" s="9">
        <v>1012</v>
      </c>
      <c r="H205" s="9">
        <v>2975</v>
      </c>
      <c r="I205" s="62">
        <v>2000</v>
      </c>
      <c r="J205" s="9"/>
      <c r="K205" s="1" t="s">
        <v>1</v>
      </c>
    </row>
    <row r="206" spans="2:13" x14ac:dyDescent="0.3">
      <c r="B206" s="1">
        <v>521.625</v>
      </c>
      <c r="C206" s="20" t="s">
        <v>318</v>
      </c>
      <c r="E206" s="9">
        <v>0</v>
      </c>
      <c r="F206" s="9">
        <v>0</v>
      </c>
      <c r="G206" s="9">
        <v>698</v>
      </c>
      <c r="H206" s="62">
        <v>4500</v>
      </c>
      <c r="I206" s="62">
        <v>4500</v>
      </c>
      <c r="J206" s="62"/>
      <c r="K206" s="1" t="s">
        <v>1</v>
      </c>
    </row>
    <row r="207" spans="2:13" x14ac:dyDescent="0.3">
      <c r="B207" s="51">
        <v>521.63</v>
      </c>
      <c r="C207" s="20" t="s">
        <v>114</v>
      </c>
      <c r="E207" s="9">
        <v>9253</v>
      </c>
      <c r="F207" s="9">
        <v>6869</v>
      </c>
      <c r="G207" s="9">
        <v>4191</v>
      </c>
      <c r="H207" s="9">
        <v>1150</v>
      </c>
      <c r="I207" s="9">
        <v>500</v>
      </c>
      <c r="J207" s="9"/>
      <c r="K207" s="1" t="s">
        <v>1</v>
      </c>
      <c r="M207" s="1" t="s">
        <v>1</v>
      </c>
    </row>
    <row r="208" spans="2:13" x14ac:dyDescent="0.3">
      <c r="B208" s="1">
        <v>521.65499999999997</v>
      </c>
      <c r="C208" s="20" t="s">
        <v>113</v>
      </c>
      <c r="E208" s="9">
        <v>8736</v>
      </c>
      <c r="F208" s="9">
        <v>7025</v>
      </c>
      <c r="G208" s="9">
        <v>11211</v>
      </c>
      <c r="H208" s="9">
        <v>10500</v>
      </c>
      <c r="I208" s="9">
        <v>7000</v>
      </c>
      <c r="J208" s="9"/>
    </row>
    <row r="209" spans="1:19" x14ac:dyDescent="0.3">
      <c r="B209" s="1">
        <v>521.65599999999995</v>
      </c>
      <c r="C209" s="20" t="s">
        <v>120</v>
      </c>
      <c r="E209" s="9">
        <v>3836</v>
      </c>
      <c r="F209" s="9">
        <v>12000</v>
      </c>
      <c r="G209" s="9">
        <v>1348</v>
      </c>
      <c r="H209" s="9">
        <v>0</v>
      </c>
      <c r="I209" s="9">
        <v>0</v>
      </c>
      <c r="J209" s="9"/>
    </row>
    <row r="210" spans="1:19" x14ac:dyDescent="0.3">
      <c r="B210" s="51">
        <v>521.84</v>
      </c>
      <c r="C210" s="20" t="s">
        <v>98</v>
      </c>
      <c r="E210" s="9">
        <v>435</v>
      </c>
      <c r="F210" s="9">
        <v>5274</v>
      </c>
      <c r="G210" s="9">
        <v>0</v>
      </c>
      <c r="H210" s="62">
        <v>0</v>
      </c>
      <c r="I210" s="62">
        <v>0</v>
      </c>
      <c r="J210" s="62"/>
      <c r="K210" s="1" t="s">
        <v>1</v>
      </c>
      <c r="L210" s="1" t="s">
        <v>1</v>
      </c>
      <c r="N210" s="1" t="s">
        <v>1</v>
      </c>
    </row>
    <row r="211" spans="1:19" x14ac:dyDescent="0.3">
      <c r="B211" s="51">
        <v>521.84</v>
      </c>
      <c r="C211" s="20" t="s">
        <v>123</v>
      </c>
      <c r="E211" s="9">
        <v>15010</v>
      </c>
      <c r="F211" s="9">
        <v>66060</v>
      </c>
      <c r="G211" s="9">
        <v>44188</v>
      </c>
      <c r="H211" s="9">
        <v>0</v>
      </c>
      <c r="I211" s="9">
        <v>0</v>
      </c>
      <c r="J211" s="9"/>
      <c r="K211" s="1" t="s">
        <v>1</v>
      </c>
    </row>
    <row r="212" spans="1:19" x14ac:dyDescent="0.3">
      <c r="B212" s="1">
        <v>521.91300000000001</v>
      </c>
      <c r="C212" s="20" t="s">
        <v>38</v>
      </c>
      <c r="E212" s="11">
        <v>0</v>
      </c>
      <c r="F212" s="11">
        <v>0</v>
      </c>
      <c r="G212" s="11">
        <v>0</v>
      </c>
      <c r="H212" s="11">
        <v>95</v>
      </c>
      <c r="I212" s="11">
        <v>150</v>
      </c>
      <c r="J212" s="59"/>
      <c r="K212" s="1" t="s">
        <v>1</v>
      </c>
    </row>
    <row r="213" spans="1:19" x14ac:dyDescent="0.3">
      <c r="C213" s="19" t="s">
        <v>135</v>
      </c>
      <c r="E213" s="13">
        <f>SUM(E185:E212)</f>
        <v>474586</v>
      </c>
      <c r="F213" s="13">
        <f>SUM(F185:F212)</f>
        <v>488546</v>
      </c>
      <c r="G213" s="13">
        <f>SUM(G185:G212)</f>
        <v>475291</v>
      </c>
      <c r="H213" s="13">
        <f>SUM(H185:H212)</f>
        <v>505533</v>
      </c>
      <c r="I213" s="13">
        <f>SUM(I185:I212)</f>
        <v>468050</v>
      </c>
      <c r="J213" s="13"/>
    </row>
    <row r="214" spans="1:19" x14ac:dyDescent="0.3">
      <c r="C214" s="19"/>
      <c r="E214" s="13"/>
      <c r="F214" s="13"/>
      <c r="G214" s="13"/>
      <c r="H214" s="13"/>
      <c r="I214" s="13"/>
      <c r="J214" s="13"/>
    </row>
    <row r="215" spans="1:19" x14ac:dyDescent="0.3">
      <c r="C215" s="19"/>
      <c r="E215" s="13"/>
      <c r="F215" s="13"/>
      <c r="G215" s="13"/>
      <c r="H215" s="13"/>
      <c r="I215" s="13"/>
      <c r="J215" s="13"/>
    </row>
    <row r="216" spans="1:19" x14ac:dyDescent="0.3">
      <c r="D216" s="2" t="s">
        <v>0</v>
      </c>
    </row>
    <row r="217" spans="1:19" x14ac:dyDescent="0.3">
      <c r="D217" s="2" t="s">
        <v>333</v>
      </c>
    </row>
    <row r="219" spans="1:19" x14ac:dyDescent="0.3">
      <c r="A219" s="3"/>
      <c r="B219" s="3"/>
      <c r="C219" s="3"/>
      <c r="D219" s="4" t="s">
        <v>39</v>
      </c>
      <c r="E219" s="3"/>
      <c r="F219" s="3"/>
      <c r="G219" s="3"/>
      <c r="H219" s="3"/>
      <c r="I219" s="3"/>
      <c r="J219" s="58"/>
    </row>
    <row r="220" spans="1:19" x14ac:dyDescent="0.3">
      <c r="B220" s="7" t="s">
        <v>124</v>
      </c>
      <c r="C220" s="19"/>
      <c r="E220" s="5">
        <v>0.94117647058823528</v>
      </c>
      <c r="F220" s="6" t="s">
        <v>2</v>
      </c>
      <c r="G220" s="2" t="s">
        <v>6</v>
      </c>
      <c r="H220" s="2" t="s">
        <v>312</v>
      </c>
      <c r="I220" s="2" t="s">
        <v>334</v>
      </c>
      <c r="J220" s="2"/>
    </row>
    <row r="221" spans="1:19" x14ac:dyDescent="0.3">
      <c r="C221" s="19"/>
      <c r="E221" s="7" t="s">
        <v>3</v>
      </c>
      <c r="F221" s="7" t="s">
        <v>3</v>
      </c>
      <c r="G221" s="7" t="s">
        <v>3</v>
      </c>
      <c r="H221" s="7" t="s">
        <v>5</v>
      </c>
      <c r="I221" s="7" t="s">
        <v>4</v>
      </c>
      <c r="J221" s="7"/>
    </row>
    <row r="222" spans="1:19" x14ac:dyDescent="0.3">
      <c r="B222" s="1">
        <v>541.42100000000005</v>
      </c>
      <c r="C222" s="20" t="s">
        <v>24</v>
      </c>
      <c r="E222" s="9">
        <v>99408</v>
      </c>
      <c r="F222" s="9">
        <v>108807</v>
      </c>
      <c r="G222" s="9">
        <v>108740</v>
      </c>
      <c r="H222" s="9">
        <v>110445</v>
      </c>
      <c r="I222" s="9">
        <v>114000</v>
      </c>
      <c r="J222" s="9"/>
      <c r="K222" s="49" t="s">
        <v>1</v>
      </c>
      <c r="L222" s="1" t="s">
        <v>1</v>
      </c>
      <c r="N222" s="1" t="s">
        <v>1</v>
      </c>
      <c r="P222" s="1" t="s">
        <v>1</v>
      </c>
      <c r="S222" s="1" t="s">
        <v>1</v>
      </c>
    </row>
    <row r="223" spans="1:19" x14ac:dyDescent="0.3">
      <c r="B223" s="1">
        <v>541.42200000000003</v>
      </c>
      <c r="C223" s="20" t="s">
        <v>108</v>
      </c>
      <c r="E223" s="9">
        <v>4894</v>
      </c>
      <c r="F223" s="9">
        <v>5711</v>
      </c>
      <c r="G223" s="9">
        <v>3568</v>
      </c>
      <c r="H223" s="9">
        <v>2785</v>
      </c>
      <c r="I223" s="9">
        <v>1875</v>
      </c>
      <c r="J223" s="9"/>
    </row>
    <row r="224" spans="1:19" x14ac:dyDescent="0.3">
      <c r="B224" s="1">
        <v>541.45100000000002</v>
      </c>
      <c r="C224" s="20" t="s">
        <v>25</v>
      </c>
      <c r="E224" s="9">
        <v>45995</v>
      </c>
      <c r="F224" s="9">
        <v>40495</v>
      </c>
      <c r="G224" s="9">
        <v>40722</v>
      </c>
      <c r="H224" s="9">
        <v>41930</v>
      </c>
      <c r="I224" s="9">
        <v>46000</v>
      </c>
      <c r="J224" s="9"/>
    </row>
    <row r="225" spans="2:14" x14ac:dyDescent="0.3">
      <c r="B225" s="1">
        <v>541.51300000000003</v>
      </c>
      <c r="C225" s="20" t="s">
        <v>131</v>
      </c>
      <c r="E225" s="9">
        <v>2862</v>
      </c>
      <c r="F225" s="9">
        <v>3165</v>
      </c>
      <c r="G225" s="9">
        <v>5864</v>
      </c>
      <c r="H225" s="9">
        <v>3650</v>
      </c>
      <c r="I225" s="9">
        <v>10000</v>
      </c>
      <c r="K225" s="9" t="s">
        <v>1</v>
      </c>
    </row>
    <row r="226" spans="2:14" x14ac:dyDescent="0.3">
      <c r="B226" s="1">
        <v>541.52200000000005</v>
      </c>
      <c r="C226" s="20" t="s">
        <v>126</v>
      </c>
      <c r="E226" s="9">
        <v>0</v>
      </c>
      <c r="F226" s="9">
        <v>100</v>
      </c>
      <c r="G226" s="9">
        <v>0</v>
      </c>
      <c r="H226" s="9">
        <v>4000</v>
      </c>
      <c r="I226" s="9">
        <v>2000</v>
      </c>
      <c r="J226" s="9"/>
    </row>
    <row r="227" spans="2:14" ht="26.5" x14ac:dyDescent="0.3">
      <c r="B227" s="1">
        <v>541.53099999999995</v>
      </c>
      <c r="C227" s="20" t="s">
        <v>125</v>
      </c>
      <c r="E227" s="9">
        <v>18208</v>
      </c>
      <c r="F227" s="9">
        <v>10989</v>
      </c>
      <c r="G227" s="9">
        <v>402</v>
      </c>
      <c r="H227" s="9">
        <v>7620</v>
      </c>
      <c r="I227" s="62">
        <v>5000</v>
      </c>
      <c r="J227" s="9"/>
      <c r="K227" s="1" t="s">
        <v>1</v>
      </c>
      <c r="M227" s="1" t="s">
        <v>1</v>
      </c>
    </row>
    <row r="228" spans="2:14" x14ac:dyDescent="0.3">
      <c r="B228" s="1">
        <v>541.53200000000004</v>
      </c>
      <c r="C228" s="20" t="s">
        <v>26</v>
      </c>
      <c r="E228" s="9">
        <v>0</v>
      </c>
      <c r="F228" s="9">
        <v>0</v>
      </c>
      <c r="G228" s="9">
        <v>5716</v>
      </c>
      <c r="H228" s="9">
        <v>2800</v>
      </c>
      <c r="I228" s="9">
        <v>2000</v>
      </c>
      <c r="J228" s="9"/>
      <c r="K228" s="1" t="s">
        <v>1</v>
      </c>
    </row>
    <row r="229" spans="2:14" x14ac:dyDescent="0.3">
      <c r="B229" s="1">
        <v>541.53499999999997</v>
      </c>
      <c r="C229" s="20" t="s">
        <v>127</v>
      </c>
      <c r="E229" s="9">
        <v>0</v>
      </c>
      <c r="F229" s="9">
        <v>0</v>
      </c>
      <c r="G229" s="9">
        <v>1958</v>
      </c>
      <c r="H229" s="9">
        <v>0</v>
      </c>
      <c r="I229" s="9">
        <v>750</v>
      </c>
      <c r="J229" s="9"/>
      <c r="K229" s="1" t="s">
        <v>1</v>
      </c>
    </row>
    <row r="230" spans="2:14" ht="26.5" x14ac:dyDescent="0.3">
      <c r="B230" s="1">
        <v>541.53599999999994</v>
      </c>
      <c r="C230" s="20" t="s">
        <v>129</v>
      </c>
      <c r="E230" s="9">
        <v>0</v>
      </c>
      <c r="F230" s="9">
        <v>0</v>
      </c>
      <c r="G230" s="9">
        <v>11560</v>
      </c>
      <c r="H230" s="62">
        <v>0</v>
      </c>
      <c r="I230" s="9">
        <v>3000</v>
      </c>
      <c r="K230" s="9" t="s">
        <v>1</v>
      </c>
    </row>
    <row r="231" spans="2:14" x14ac:dyDescent="0.3">
      <c r="B231" s="1">
        <v>541.54899999999998</v>
      </c>
      <c r="C231" s="20" t="s">
        <v>19</v>
      </c>
      <c r="E231" s="9">
        <v>5467</v>
      </c>
      <c r="F231" s="9">
        <v>2475</v>
      </c>
      <c r="G231" s="9">
        <v>5562</v>
      </c>
      <c r="H231" s="9">
        <v>9885</v>
      </c>
      <c r="I231" s="9">
        <v>5000</v>
      </c>
      <c r="K231" s="1" t="s">
        <v>1</v>
      </c>
      <c r="N231" s="9" t="s">
        <v>1</v>
      </c>
    </row>
    <row r="232" spans="2:14" x14ac:dyDescent="0.3">
      <c r="B232" s="1">
        <v>541.55200000000002</v>
      </c>
      <c r="C232" s="20" t="s">
        <v>92</v>
      </c>
      <c r="E232" s="9">
        <v>969</v>
      </c>
      <c r="F232" s="9">
        <v>805</v>
      </c>
      <c r="G232" s="9">
        <v>2463</v>
      </c>
      <c r="H232" s="9">
        <v>3335</v>
      </c>
      <c r="I232" s="9">
        <v>3000</v>
      </c>
      <c r="J232" s="9"/>
    </row>
    <row r="233" spans="2:14" x14ac:dyDescent="0.3">
      <c r="B233" s="1">
        <v>541.56100000000004</v>
      </c>
      <c r="C233" s="20" t="s">
        <v>130</v>
      </c>
      <c r="E233" s="9">
        <v>0</v>
      </c>
      <c r="F233" s="9">
        <v>0</v>
      </c>
      <c r="G233" s="9">
        <v>196</v>
      </c>
      <c r="H233" s="9">
        <v>245</v>
      </c>
      <c r="I233" s="9">
        <v>0</v>
      </c>
      <c r="J233" s="9"/>
      <c r="K233" s="1" t="s">
        <v>1</v>
      </c>
    </row>
    <row r="234" spans="2:14" x14ac:dyDescent="0.3">
      <c r="B234" s="1">
        <v>541.56200000000001</v>
      </c>
      <c r="C234" s="20" t="s">
        <v>27</v>
      </c>
      <c r="E234" s="9">
        <v>0</v>
      </c>
      <c r="F234" s="9">
        <v>50</v>
      </c>
      <c r="G234" s="9">
        <v>0</v>
      </c>
      <c r="H234" s="9">
        <v>0</v>
      </c>
      <c r="I234" s="9">
        <v>0</v>
      </c>
      <c r="J234" s="9"/>
      <c r="K234" s="1" t="s">
        <v>1</v>
      </c>
      <c r="M234" s="1" t="s">
        <v>1</v>
      </c>
    </row>
    <row r="235" spans="2:14" x14ac:dyDescent="0.3">
      <c r="B235" s="1">
        <v>541.57100000000003</v>
      </c>
      <c r="C235" s="20" t="s">
        <v>32</v>
      </c>
      <c r="E235" s="9">
        <v>2686</v>
      </c>
      <c r="F235" s="9">
        <v>4601</v>
      </c>
      <c r="G235" s="9">
        <v>2275</v>
      </c>
      <c r="H235" s="9">
        <v>2980</v>
      </c>
      <c r="I235" s="9">
        <v>2700</v>
      </c>
      <c r="J235" s="9"/>
    </row>
    <row r="236" spans="2:14" x14ac:dyDescent="0.3">
      <c r="B236" s="1">
        <v>541.572</v>
      </c>
      <c r="C236" s="20" t="s">
        <v>31</v>
      </c>
      <c r="E236" s="9">
        <v>0</v>
      </c>
      <c r="F236" s="9">
        <v>0</v>
      </c>
      <c r="G236" s="9">
        <v>740</v>
      </c>
      <c r="H236" s="9">
        <v>0</v>
      </c>
      <c r="I236" s="9">
        <v>0</v>
      </c>
      <c r="J236" s="9"/>
      <c r="K236" s="1" t="s">
        <v>1</v>
      </c>
    </row>
    <row r="237" spans="2:14" x14ac:dyDescent="0.3">
      <c r="B237" s="1">
        <v>541.572</v>
      </c>
      <c r="C237" s="20" t="s">
        <v>134</v>
      </c>
      <c r="E237" s="9">
        <v>19784</v>
      </c>
      <c r="F237" s="9">
        <v>14051</v>
      </c>
      <c r="G237" s="9">
        <v>0</v>
      </c>
      <c r="H237" s="9">
        <v>0</v>
      </c>
      <c r="I237" s="9">
        <v>0</v>
      </c>
      <c r="J237" s="9"/>
    </row>
    <row r="238" spans="2:14" x14ac:dyDescent="0.3">
      <c r="B238" s="1">
        <v>541.61099999999999</v>
      </c>
      <c r="C238" s="20" t="s">
        <v>73</v>
      </c>
      <c r="E238" s="9">
        <v>10580</v>
      </c>
      <c r="F238" s="9">
        <v>11676</v>
      </c>
      <c r="G238" s="9">
        <v>5906</v>
      </c>
      <c r="H238" s="9">
        <v>5545</v>
      </c>
      <c r="I238" s="9">
        <v>2250</v>
      </c>
      <c r="K238" s="9" t="s">
        <v>1</v>
      </c>
      <c r="M238" s="1" t="s">
        <v>1</v>
      </c>
    </row>
    <row r="239" spans="2:14" x14ac:dyDescent="0.3">
      <c r="B239" s="1">
        <v>541.61199999999997</v>
      </c>
      <c r="C239" s="20" t="s">
        <v>34</v>
      </c>
      <c r="E239" s="9">
        <v>4430</v>
      </c>
      <c r="F239" s="9">
        <v>4071</v>
      </c>
      <c r="G239" s="9">
        <v>20040</v>
      </c>
      <c r="H239" s="9">
        <v>37758</v>
      </c>
      <c r="I239" s="9">
        <v>5100</v>
      </c>
      <c r="K239" s="9" t="s">
        <v>1</v>
      </c>
      <c r="M239" s="1" t="s">
        <v>1</v>
      </c>
    </row>
    <row r="240" spans="2:14" x14ac:dyDescent="0.3">
      <c r="B240" s="1">
        <v>541.65099999999995</v>
      </c>
      <c r="C240" s="20" t="s">
        <v>185</v>
      </c>
      <c r="E240" s="9">
        <v>9337</v>
      </c>
      <c r="F240" s="9">
        <v>6575</v>
      </c>
      <c r="G240" s="9">
        <v>6035</v>
      </c>
      <c r="H240" s="9">
        <v>6025</v>
      </c>
      <c r="I240" s="9">
        <v>6500</v>
      </c>
      <c r="J240" s="9"/>
      <c r="K240" s="1" t="s">
        <v>1</v>
      </c>
    </row>
    <row r="241" spans="1:13" x14ac:dyDescent="0.3">
      <c r="B241" s="1">
        <v>541.65300000000002</v>
      </c>
      <c r="C241" s="20" t="s">
        <v>128</v>
      </c>
      <c r="E241" s="9">
        <v>0</v>
      </c>
      <c r="F241" s="9">
        <v>0</v>
      </c>
      <c r="G241" s="9">
        <v>1142</v>
      </c>
      <c r="H241" s="9">
        <v>2615</v>
      </c>
      <c r="I241" s="62">
        <v>3000</v>
      </c>
      <c r="J241" s="9"/>
      <c r="K241" s="1" t="s">
        <v>1</v>
      </c>
    </row>
    <row r="242" spans="1:13" x14ac:dyDescent="0.3">
      <c r="B242" s="1">
        <v>541.65499999999997</v>
      </c>
      <c r="C242" s="20" t="s">
        <v>113</v>
      </c>
      <c r="E242" s="9">
        <v>6345</v>
      </c>
      <c r="F242" s="9">
        <v>5201</v>
      </c>
      <c r="G242" s="9">
        <v>11239</v>
      </c>
      <c r="H242" s="9">
        <v>3270</v>
      </c>
      <c r="I242" s="9">
        <v>3000</v>
      </c>
      <c r="J242" s="9"/>
    </row>
    <row r="243" spans="1:13" x14ac:dyDescent="0.3">
      <c r="B243" s="51">
        <v>541.71</v>
      </c>
      <c r="C243" s="20" t="s">
        <v>121</v>
      </c>
      <c r="E243" s="9">
        <v>13439</v>
      </c>
      <c r="F243" s="9">
        <v>17526</v>
      </c>
      <c r="G243" s="9">
        <v>0</v>
      </c>
      <c r="H243" s="9">
        <v>0</v>
      </c>
      <c r="I243" s="9">
        <v>0</v>
      </c>
      <c r="J243" s="9"/>
    </row>
    <row r="244" spans="1:13" x14ac:dyDescent="0.3">
      <c r="B244" s="51">
        <v>541.72</v>
      </c>
      <c r="C244" s="20" t="s">
        <v>122</v>
      </c>
      <c r="E244" s="9">
        <v>758</v>
      </c>
      <c r="F244" s="9">
        <v>448</v>
      </c>
      <c r="G244" s="9">
        <v>0</v>
      </c>
      <c r="H244" s="9">
        <v>0</v>
      </c>
      <c r="I244" s="9">
        <v>0</v>
      </c>
      <c r="J244" s="9"/>
    </row>
    <row r="245" spans="1:13" x14ac:dyDescent="0.3">
      <c r="B245" s="51">
        <v>541.84</v>
      </c>
      <c r="C245" s="20" t="s">
        <v>133</v>
      </c>
      <c r="E245" s="9">
        <v>0</v>
      </c>
      <c r="F245" s="9">
        <v>159</v>
      </c>
      <c r="G245" s="9">
        <v>35077</v>
      </c>
      <c r="H245" s="9">
        <v>0</v>
      </c>
      <c r="I245" s="9">
        <v>0</v>
      </c>
      <c r="J245" s="9"/>
      <c r="M245" s="1" t="s">
        <v>1</v>
      </c>
    </row>
    <row r="246" spans="1:13" x14ac:dyDescent="0.3">
      <c r="B246" s="1">
        <v>541.92899999999997</v>
      </c>
      <c r="C246" s="20" t="s">
        <v>132</v>
      </c>
      <c r="E246" s="11">
        <v>100</v>
      </c>
      <c r="F246" s="11">
        <v>0</v>
      </c>
      <c r="G246" s="11">
        <v>0</v>
      </c>
      <c r="H246" s="11">
        <v>0</v>
      </c>
      <c r="I246" s="11">
        <v>200</v>
      </c>
      <c r="J246" s="59"/>
      <c r="K246" s="1" t="s">
        <v>1</v>
      </c>
    </row>
    <row r="247" spans="1:13" x14ac:dyDescent="0.3">
      <c r="C247" s="19" t="s">
        <v>136</v>
      </c>
      <c r="E247" s="13">
        <f>SUM(E222:E246)</f>
        <v>245262</v>
      </c>
      <c r="F247" s="13">
        <f>SUM(F222:F246)</f>
        <v>236905</v>
      </c>
      <c r="G247" s="13">
        <f>SUM(G222:G246)</f>
        <v>269205</v>
      </c>
      <c r="H247" s="13">
        <f>SUM(H222:H246)</f>
        <v>244888</v>
      </c>
      <c r="I247" s="13">
        <f>SUM(I222:I246)</f>
        <v>215375</v>
      </c>
      <c r="J247" s="13"/>
    </row>
    <row r="248" spans="1:13" x14ac:dyDescent="0.3">
      <c r="C248" s="19"/>
      <c r="E248" s="13"/>
      <c r="F248" s="13"/>
      <c r="G248" s="13"/>
      <c r="H248" s="13"/>
      <c r="I248" s="13"/>
      <c r="J248" s="13"/>
    </row>
    <row r="249" spans="1:13" x14ac:dyDescent="0.3">
      <c r="C249" s="19"/>
      <c r="E249" s="13"/>
      <c r="F249" s="13"/>
      <c r="G249" s="13"/>
      <c r="H249" s="13"/>
      <c r="I249" s="13"/>
      <c r="J249" s="13"/>
    </row>
    <row r="250" spans="1:13" x14ac:dyDescent="0.3">
      <c r="C250" s="19" t="s">
        <v>35</v>
      </c>
      <c r="E250" s="13">
        <f>SUM(E115, E133, E152, E177, E213, E247)</f>
        <v>1146011</v>
      </c>
      <c r="F250" s="13">
        <f>SUM(F115, F133, F152, F177, F213, F247)</f>
        <v>1251563</v>
      </c>
      <c r="G250" s="13">
        <f>SUM(G115, G133, G152, G177, G213, G247)</f>
        <v>1260029</v>
      </c>
      <c r="H250" s="13">
        <f>SUM(H115, H133, H152, H177, H213, H247)</f>
        <v>1239007</v>
      </c>
      <c r="I250" s="13">
        <f>SUM(I115, I133, I152, I177, I213, I247)</f>
        <v>1102080</v>
      </c>
      <c r="J250" s="13"/>
    </row>
    <row r="251" spans="1:13" x14ac:dyDescent="0.3">
      <c r="C251" s="19"/>
      <c r="E251" s="13"/>
      <c r="F251" s="13"/>
      <c r="G251" s="13"/>
      <c r="H251" s="13"/>
      <c r="I251" s="13"/>
      <c r="J251" s="13"/>
    </row>
    <row r="252" spans="1:13" x14ac:dyDescent="0.3">
      <c r="A252" s="2" t="s">
        <v>1</v>
      </c>
      <c r="C252" s="19"/>
      <c r="E252" s="13"/>
      <c r="F252" s="13"/>
      <c r="G252" s="13"/>
      <c r="H252" s="13"/>
      <c r="I252" s="13"/>
      <c r="J252" s="13"/>
    </row>
    <row r="253" spans="1:13" x14ac:dyDescent="0.3">
      <c r="B253" s="2" t="s">
        <v>137</v>
      </c>
      <c r="C253" s="19"/>
      <c r="E253" s="21">
        <v>1141040</v>
      </c>
      <c r="F253" s="21">
        <v>1209398</v>
      </c>
      <c r="G253" s="15">
        <v>1154179</v>
      </c>
      <c r="H253" s="15">
        <v>1134225</v>
      </c>
      <c r="I253" s="15">
        <v>1093351</v>
      </c>
      <c r="J253" s="15"/>
    </row>
    <row r="254" spans="1:13" x14ac:dyDescent="0.3">
      <c r="C254" s="19"/>
      <c r="E254" s="13"/>
      <c r="F254" s="13"/>
      <c r="G254" s="13"/>
      <c r="H254" s="13"/>
      <c r="I254" s="13"/>
      <c r="J254" s="13"/>
    </row>
    <row r="255" spans="1:13" x14ac:dyDescent="0.3">
      <c r="B255" s="2" t="s">
        <v>15</v>
      </c>
      <c r="E255" s="16">
        <f xml:space="preserve"> (E75-E250)</f>
        <v>48447</v>
      </c>
      <c r="F255" s="16">
        <f xml:space="preserve"> (F75-F250)</f>
        <v>-84667</v>
      </c>
      <c r="G255" s="16">
        <f xml:space="preserve"> (G75-G250)</f>
        <v>-19952</v>
      </c>
      <c r="H255" s="16">
        <f xml:space="preserve"> (H75-H250)</f>
        <v>-40874</v>
      </c>
      <c r="I255" s="16">
        <f xml:space="preserve"> (I75-I250)</f>
        <v>3200</v>
      </c>
      <c r="J255" s="61"/>
      <c r="L255" s="1" t="s">
        <v>1</v>
      </c>
    </row>
    <row r="256" spans="1:13" x14ac:dyDescent="0.3">
      <c r="E256" s="13"/>
      <c r="F256" s="13"/>
      <c r="G256" s="13"/>
      <c r="H256" s="13"/>
      <c r="I256" s="13"/>
      <c r="J256" s="13"/>
    </row>
    <row r="257" spans="2:11" x14ac:dyDescent="0.3">
      <c r="B257" s="2" t="s">
        <v>16</v>
      </c>
      <c r="E257" s="13">
        <f t="shared" ref="E257:H257" si="11">SUM(E253:E255)</f>
        <v>1189487</v>
      </c>
      <c r="F257" s="13">
        <f t="shared" si="11"/>
        <v>1124731</v>
      </c>
      <c r="G257" s="13">
        <f t="shared" si="11"/>
        <v>1134227</v>
      </c>
      <c r="H257" s="13">
        <f t="shared" si="11"/>
        <v>1093351</v>
      </c>
      <c r="I257" s="13">
        <f t="shared" ref="I257" si="12">SUM(I253:I255)</f>
        <v>1096551</v>
      </c>
      <c r="J257" s="13"/>
    </row>
    <row r="259" spans="2:11" x14ac:dyDescent="0.3">
      <c r="E259" s="13" t="s">
        <v>1</v>
      </c>
      <c r="F259" s="13" t="s">
        <v>1</v>
      </c>
      <c r="G259" s="13" t="s">
        <v>1</v>
      </c>
      <c r="H259" s="13"/>
      <c r="I259" s="13"/>
      <c r="J259" s="13"/>
      <c r="K259" s="1" t="s">
        <v>1</v>
      </c>
    </row>
  </sheetData>
  <pageMargins left="0" right="0" top="0.5" bottom="0.5" header="0.3" footer="0.3"/>
  <pageSetup orientation="portrait" horizontalDpi="1200" verticalDpi="1200" r:id="rId1"/>
  <rowBreaks count="8" manualBreakCount="8">
    <brk id="55" max="16383" man="1"/>
    <brk id="76" max="16383" man="1"/>
    <brk id="117" max="16383" man="1"/>
    <brk id="134" max="16383" man="1"/>
    <brk id="153" max="16383" man="1"/>
    <brk id="178" max="16383" man="1"/>
    <brk id="215" max="16383" man="1"/>
    <brk id="2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9"/>
  <sheetViews>
    <sheetView topLeftCell="A28" workbookViewId="0">
      <selection activeCell="O30" sqref="O30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231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1" x14ac:dyDescent="0.3">
      <c r="E6" s="7" t="s">
        <v>3</v>
      </c>
      <c r="F6" s="7" t="s">
        <v>3</v>
      </c>
      <c r="G6" s="7" t="s">
        <v>3</v>
      </c>
      <c r="H6" s="7" t="s">
        <v>3</v>
      </c>
      <c r="I6" s="7" t="s">
        <v>5</v>
      </c>
      <c r="J6" s="7" t="s">
        <v>4</v>
      </c>
    </row>
    <row r="7" spans="1:11" x14ac:dyDescent="0.3">
      <c r="A7" s="2" t="s">
        <v>7</v>
      </c>
      <c r="B7" s="2"/>
      <c r="E7" s="21">
        <v>52602</v>
      </c>
      <c r="F7" s="21">
        <v>44359</v>
      </c>
      <c r="G7" s="21">
        <v>44739</v>
      </c>
      <c r="H7" s="21">
        <v>43752</v>
      </c>
      <c r="I7" s="13">
        <v>40608</v>
      </c>
      <c r="J7" s="13">
        <v>49379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250</v>
      </c>
      <c r="C10" s="1">
        <v>4311</v>
      </c>
      <c r="D10" s="1" t="s">
        <v>36</v>
      </c>
      <c r="E10" s="9">
        <v>28007</v>
      </c>
      <c r="F10" s="9">
        <v>33334</v>
      </c>
      <c r="G10" s="9">
        <v>32929</v>
      </c>
      <c r="H10" s="9">
        <v>33663</v>
      </c>
      <c r="I10" s="9">
        <v>27643</v>
      </c>
      <c r="J10" s="9">
        <v>30000</v>
      </c>
    </row>
    <row r="11" spans="1:11" x14ac:dyDescent="0.3">
      <c r="A11" s="1">
        <v>250</v>
      </c>
      <c r="C11" s="1">
        <v>4351</v>
      </c>
      <c r="D11" s="1" t="s">
        <v>232</v>
      </c>
      <c r="E11" s="9">
        <v>1071</v>
      </c>
      <c r="F11" s="9">
        <v>735</v>
      </c>
      <c r="G11" s="9">
        <v>1378</v>
      </c>
      <c r="H11" s="9">
        <v>1085</v>
      </c>
      <c r="I11" s="9">
        <v>5319</v>
      </c>
      <c r="J11" s="9">
        <v>1000</v>
      </c>
    </row>
    <row r="12" spans="1:11" x14ac:dyDescent="0.3">
      <c r="A12" s="1">
        <v>250</v>
      </c>
      <c r="C12" s="1">
        <v>4374</v>
      </c>
      <c r="D12" s="1" t="s">
        <v>233</v>
      </c>
      <c r="E12" s="9">
        <v>367</v>
      </c>
      <c r="F12" s="9">
        <v>0</v>
      </c>
      <c r="G12" s="9">
        <v>95</v>
      </c>
      <c r="H12" s="9">
        <v>0</v>
      </c>
      <c r="I12" s="9">
        <v>0</v>
      </c>
      <c r="J12" s="9">
        <v>0</v>
      </c>
    </row>
    <row r="13" spans="1:11" x14ac:dyDescent="0.3">
      <c r="A13" s="1">
        <v>250</v>
      </c>
      <c r="C13" s="1">
        <v>4375</v>
      </c>
      <c r="D13" s="1" t="s">
        <v>37</v>
      </c>
      <c r="E13" s="9">
        <v>15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1" x14ac:dyDescent="0.3">
      <c r="A14" s="1">
        <v>250</v>
      </c>
      <c r="C14" s="1">
        <v>4381</v>
      </c>
      <c r="D14" s="1" t="s">
        <v>122</v>
      </c>
      <c r="E14" s="9">
        <v>22</v>
      </c>
      <c r="F14" s="9">
        <v>43</v>
      </c>
      <c r="G14" s="9">
        <v>22</v>
      </c>
      <c r="H14" s="9">
        <v>19</v>
      </c>
      <c r="I14" s="9">
        <v>21</v>
      </c>
      <c r="J14" s="9">
        <v>15</v>
      </c>
    </row>
    <row r="15" spans="1:11" x14ac:dyDescent="0.3">
      <c r="A15" s="1">
        <v>250</v>
      </c>
      <c r="C15" s="1">
        <v>4383</v>
      </c>
      <c r="D15" s="1" t="s">
        <v>66</v>
      </c>
      <c r="E15" s="9">
        <v>5071</v>
      </c>
      <c r="F15" s="9">
        <v>5000</v>
      </c>
      <c r="G15" s="9">
        <v>8217</v>
      </c>
      <c r="H15" s="9">
        <v>6735</v>
      </c>
      <c r="I15" s="9">
        <v>5000</v>
      </c>
      <c r="J15" s="9">
        <v>5000</v>
      </c>
    </row>
    <row r="16" spans="1:11" x14ac:dyDescent="0.3">
      <c r="A16" s="1">
        <v>250</v>
      </c>
      <c r="C16" s="1">
        <v>4384</v>
      </c>
      <c r="D16" s="1" t="s">
        <v>63</v>
      </c>
      <c r="E16" s="9">
        <v>2546</v>
      </c>
      <c r="F16" s="9">
        <v>1570</v>
      </c>
      <c r="G16" s="9">
        <v>1582</v>
      </c>
      <c r="H16" s="9">
        <v>7545</v>
      </c>
      <c r="I16" s="9">
        <v>0</v>
      </c>
      <c r="J16" s="9">
        <v>0</v>
      </c>
    </row>
    <row r="17" spans="1:10" x14ac:dyDescent="0.3">
      <c r="A17" s="1">
        <v>250</v>
      </c>
      <c r="C17" s="1">
        <v>4389</v>
      </c>
      <c r="D17" s="1" t="s">
        <v>21</v>
      </c>
      <c r="E17" s="9">
        <v>119</v>
      </c>
      <c r="F17" s="9">
        <v>1152</v>
      </c>
      <c r="G17" s="9">
        <v>834</v>
      </c>
      <c r="H17" s="9">
        <v>2267</v>
      </c>
      <c r="I17" s="9">
        <v>21688</v>
      </c>
      <c r="J17" s="9">
        <v>2000</v>
      </c>
    </row>
    <row r="18" spans="1:10" x14ac:dyDescent="0.3">
      <c r="E18" s="9"/>
      <c r="F18" s="9"/>
      <c r="G18" s="9"/>
      <c r="H18" s="9"/>
      <c r="I18" s="9"/>
      <c r="J18" s="9"/>
    </row>
    <row r="19" spans="1:10" x14ac:dyDescent="0.3">
      <c r="E19" s="9"/>
      <c r="F19" s="9"/>
      <c r="G19" s="9"/>
      <c r="H19" s="9"/>
      <c r="I19" s="9"/>
      <c r="J19" s="9"/>
    </row>
    <row r="20" spans="1:10" x14ac:dyDescent="0.3">
      <c r="D20" s="2" t="s">
        <v>148</v>
      </c>
      <c r="E20" s="32">
        <f t="shared" ref="E20:I20" si="0">SUM(E10:E17)</f>
        <v>37218</v>
      </c>
      <c r="F20" s="32">
        <f t="shared" si="0"/>
        <v>41834</v>
      </c>
      <c r="G20" s="32">
        <f t="shared" si="0"/>
        <v>45057</v>
      </c>
      <c r="H20" s="32">
        <f t="shared" si="0"/>
        <v>51314</v>
      </c>
      <c r="I20" s="32">
        <f t="shared" si="0"/>
        <v>59671</v>
      </c>
      <c r="J20" s="32">
        <f t="shared" ref="J20" si="1">SUM(J10:J17)</f>
        <v>38015</v>
      </c>
    </row>
    <row r="21" spans="1:10" x14ac:dyDescent="0.3">
      <c r="E21" s="9"/>
      <c r="F21" s="9"/>
      <c r="G21" s="9"/>
      <c r="H21" s="9"/>
      <c r="I21" s="9"/>
      <c r="J21" s="9"/>
    </row>
    <row r="22" spans="1:10" x14ac:dyDescent="0.3">
      <c r="A22" s="7" t="s">
        <v>14</v>
      </c>
      <c r="E22" s="9"/>
      <c r="F22" s="9"/>
      <c r="G22" s="9"/>
      <c r="H22" s="9"/>
      <c r="I22" s="9"/>
      <c r="J22" s="9"/>
    </row>
    <row r="23" spans="1:10" x14ac:dyDescent="0.3">
      <c r="E23" s="9"/>
      <c r="F23" s="9"/>
      <c r="G23" s="9"/>
      <c r="H23" s="9"/>
      <c r="I23" s="9"/>
      <c r="J23" s="9"/>
    </row>
    <row r="24" spans="1:10" x14ac:dyDescent="0.3">
      <c r="A24" s="1">
        <v>250</v>
      </c>
      <c r="B24" s="1">
        <v>500</v>
      </c>
      <c r="C24" s="1">
        <v>421</v>
      </c>
      <c r="D24" s="1" t="s">
        <v>151</v>
      </c>
      <c r="E24" s="9">
        <v>26283</v>
      </c>
      <c r="F24" s="9">
        <v>24195</v>
      </c>
      <c r="G24" s="9">
        <v>25582</v>
      </c>
      <c r="H24" s="9">
        <v>24959</v>
      </c>
      <c r="I24" s="9">
        <v>26500</v>
      </c>
      <c r="J24" s="9">
        <v>32000</v>
      </c>
    </row>
    <row r="25" spans="1:10" x14ac:dyDescent="0.3">
      <c r="A25" s="1">
        <v>250</v>
      </c>
      <c r="B25" s="1">
        <v>500</v>
      </c>
      <c r="C25" s="1">
        <v>511</v>
      </c>
      <c r="D25" s="1" t="s">
        <v>234</v>
      </c>
      <c r="E25" s="9">
        <v>126</v>
      </c>
      <c r="F25" s="9">
        <v>474</v>
      </c>
      <c r="G25" s="9">
        <v>170</v>
      </c>
      <c r="H25" s="9">
        <v>145</v>
      </c>
      <c r="I25" s="9">
        <v>0</v>
      </c>
      <c r="J25" s="9">
        <v>0</v>
      </c>
    </row>
    <row r="26" spans="1:10" x14ac:dyDescent="0.3">
      <c r="A26" s="1">
        <v>250</v>
      </c>
      <c r="B26" s="1">
        <v>500</v>
      </c>
      <c r="C26" s="1">
        <v>549</v>
      </c>
      <c r="D26" s="1" t="s">
        <v>19</v>
      </c>
      <c r="E26" s="9">
        <v>1230</v>
      </c>
      <c r="F26" s="9">
        <v>300</v>
      </c>
      <c r="G26" s="9">
        <v>302</v>
      </c>
      <c r="H26" s="9">
        <v>499</v>
      </c>
      <c r="I26" s="9">
        <v>485</v>
      </c>
      <c r="J26" s="9">
        <v>0</v>
      </c>
    </row>
    <row r="27" spans="1:10" x14ac:dyDescent="0.3">
      <c r="A27" s="1">
        <v>250</v>
      </c>
      <c r="B27" s="1">
        <v>500</v>
      </c>
      <c r="C27" s="1">
        <v>551</v>
      </c>
      <c r="D27" s="1" t="s">
        <v>30</v>
      </c>
      <c r="E27" s="9">
        <v>217</v>
      </c>
      <c r="F27" s="9">
        <v>34</v>
      </c>
      <c r="G27" s="9">
        <v>0</v>
      </c>
      <c r="H27" s="9">
        <v>0</v>
      </c>
      <c r="I27" s="9">
        <v>180</v>
      </c>
      <c r="J27" s="9">
        <v>0</v>
      </c>
    </row>
    <row r="28" spans="1:10" x14ac:dyDescent="0.3">
      <c r="A28" s="1">
        <v>250</v>
      </c>
      <c r="B28" s="1">
        <v>500</v>
      </c>
      <c r="C28" s="1">
        <v>552</v>
      </c>
      <c r="D28" s="1" t="s">
        <v>92</v>
      </c>
      <c r="E28" s="9">
        <v>2288</v>
      </c>
      <c r="F28" s="9">
        <v>1903</v>
      </c>
      <c r="G28" s="9">
        <v>2051</v>
      </c>
      <c r="H28" s="9">
        <v>2324</v>
      </c>
      <c r="I28" s="9">
        <v>2210</v>
      </c>
      <c r="J28" s="9">
        <v>700</v>
      </c>
    </row>
    <row r="29" spans="1:10" x14ac:dyDescent="0.3">
      <c r="A29" s="1">
        <v>250</v>
      </c>
      <c r="B29" s="1">
        <v>500</v>
      </c>
      <c r="C29" s="1">
        <v>553</v>
      </c>
      <c r="D29" s="1" t="s">
        <v>235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3">
      <c r="A30" s="1">
        <v>250</v>
      </c>
      <c r="B30" s="1">
        <v>500</v>
      </c>
      <c r="C30" s="1">
        <v>562</v>
      </c>
      <c r="D30" s="1" t="s">
        <v>236</v>
      </c>
      <c r="E30" s="9">
        <v>0</v>
      </c>
      <c r="F30" s="9">
        <v>0</v>
      </c>
      <c r="G30" s="9">
        <v>0</v>
      </c>
      <c r="H30" s="9">
        <v>188</v>
      </c>
      <c r="I30" s="9">
        <v>0</v>
      </c>
      <c r="J30" s="9">
        <v>0</v>
      </c>
    </row>
    <row r="31" spans="1:10" x14ac:dyDescent="0.3">
      <c r="A31" s="1">
        <v>250</v>
      </c>
      <c r="B31" s="1">
        <v>500</v>
      </c>
      <c r="C31" s="1">
        <v>571</v>
      </c>
      <c r="D31" s="1" t="s">
        <v>32</v>
      </c>
      <c r="E31" s="9">
        <v>2199</v>
      </c>
      <c r="F31" s="9">
        <v>2146</v>
      </c>
      <c r="G31" s="9">
        <v>2268</v>
      </c>
      <c r="H31" s="9">
        <v>2508</v>
      </c>
      <c r="I31" s="9">
        <v>2530</v>
      </c>
      <c r="J31" s="9">
        <v>10000</v>
      </c>
    </row>
    <row r="32" spans="1:10" x14ac:dyDescent="0.3">
      <c r="A32" s="1">
        <v>250</v>
      </c>
      <c r="B32" s="1">
        <v>500</v>
      </c>
      <c r="C32" s="1">
        <v>591</v>
      </c>
      <c r="D32" s="1" t="s">
        <v>156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1">
        <v>250</v>
      </c>
      <c r="B33" s="1">
        <v>500</v>
      </c>
      <c r="C33" s="1">
        <v>599</v>
      </c>
      <c r="D33" s="1" t="s">
        <v>237</v>
      </c>
      <c r="E33" s="9">
        <v>0</v>
      </c>
      <c r="F33" s="9">
        <v>588</v>
      </c>
      <c r="G33" s="9">
        <v>1973</v>
      </c>
      <c r="H33" s="9">
        <v>2490</v>
      </c>
      <c r="I33" s="9">
        <v>200</v>
      </c>
      <c r="J33" s="9">
        <v>0</v>
      </c>
    </row>
    <row r="34" spans="1:10" x14ac:dyDescent="0.3">
      <c r="A34" s="1">
        <v>250</v>
      </c>
      <c r="B34" s="1">
        <v>500</v>
      </c>
      <c r="C34" s="1">
        <v>611</v>
      </c>
      <c r="D34" s="1" t="s">
        <v>234</v>
      </c>
      <c r="E34" s="9">
        <v>0</v>
      </c>
      <c r="F34" s="9">
        <v>0</v>
      </c>
      <c r="G34" s="9">
        <v>850</v>
      </c>
      <c r="H34" s="9">
        <v>1422</v>
      </c>
      <c r="I34" s="9">
        <v>560</v>
      </c>
      <c r="J34" s="9">
        <v>2500</v>
      </c>
    </row>
    <row r="35" spans="1:10" x14ac:dyDescent="0.3">
      <c r="A35" s="1">
        <v>250</v>
      </c>
      <c r="B35" s="1">
        <v>500</v>
      </c>
      <c r="C35" s="1">
        <v>612</v>
      </c>
      <c r="D35" s="1" t="s">
        <v>238</v>
      </c>
      <c r="E35" s="9">
        <v>37</v>
      </c>
      <c r="F35" s="9">
        <v>0</v>
      </c>
      <c r="G35" s="9">
        <v>0</v>
      </c>
      <c r="H35" s="9">
        <v>105</v>
      </c>
      <c r="I35" s="9">
        <v>520</v>
      </c>
      <c r="J35" s="9">
        <v>0</v>
      </c>
    </row>
    <row r="36" spans="1:10" x14ac:dyDescent="0.3">
      <c r="A36" s="1">
        <v>250</v>
      </c>
      <c r="B36" s="1">
        <v>500</v>
      </c>
      <c r="C36" s="1">
        <v>651</v>
      </c>
      <c r="D36" s="1" t="s">
        <v>29</v>
      </c>
      <c r="E36" s="9">
        <v>43</v>
      </c>
      <c r="F36" s="9">
        <v>263</v>
      </c>
      <c r="G36" s="9">
        <v>562</v>
      </c>
      <c r="H36" s="9">
        <v>1788</v>
      </c>
      <c r="I36" s="9">
        <v>1115</v>
      </c>
      <c r="J36" s="9">
        <v>2000</v>
      </c>
    </row>
    <row r="37" spans="1:10" x14ac:dyDescent="0.3">
      <c r="A37" s="1">
        <v>250</v>
      </c>
      <c r="B37" s="1">
        <v>500</v>
      </c>
      <c r="C37" s="1">
        <v>652</v>
      </c>
      <c r="D37" s="1" t="s">
        <v>157</v>
      </c>
      <c r="E37" s="9">
        <v>174</v>
      </c>
      <c r="F37" s="9">
        <v>1513</v>
      </c>
      <c r="G37" s="9">
        <v>526</v>
      </c>
      <c r="H37" s="9">
        <v>0</v>
      </c>
      <c r="I37" s="9">
        <v>0</v>
      </c>
      <c r="J37" s="9">
        <v>0</v>
      </c>
    </row>
    <row r="38" spans="1:10" x14ac:dyDescent="0.3">
      <c r="A38" s="1">
        <v>250</v>
      </c>
      <c r="B38" s="1">
        <v>500</v>
      </c>
      <c r="C38" s="1">
        <v>820</v>
      </c>
      <c r="D38" s="1" t="s">
        <v>239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2500</v>
      </c>
    </row>
    <row r="39" spans="1:10" x14ac:dyDescent="0.3">
      <c r="A39" s="1">
        <v>250</v>
      </c>
      <c r="B39" s="1">
        <v>500</v>
      </c>
      <c r="C39" s="1">
        <v>830</v>
      </c>
      <c r="D39" s="1" t="s">
        <v>240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2000</v>
      </c>
    </row>
    <row r="40" spans="1:10" x14ac:dyDescent="0.3">
      <c r="A40" s="1">
        <v>250</v>
      </c>
      <c r="B40" s="1">
        <v>500</v>
      </c>
      <c r="C40" s="1">
        <v>850</v>
      </c>
      <c r="D40" s="1" t="s">
        <v>241</v>
      </c>
      <c r="E40" s="9">
        <v>0</v>
      </c>
      <c r="F40" s="9">
        <v>0</v>
      </c>
      <c r="G40" s="9">
        <v>0</v>
      </c>
      <c r="H40" s="9">
        <v>0</v>
      </c>
      <c r="I40" s="9">
        <v>1100</v>
      </c>
      <c r="J40" s="9">
        <v>2200</v>
      </c>
    </row>
    <row r="41" spans="1:10" x14ac:dyDescent="0.3">
      <c r="A41" s="1">
        <v>250</v>
      </c>
      <c r="B41" s="1">
        <v>500</v>
      </c>
      <c r="C41" s="1">
        <v>880</v>
      </c>
      <c r="D41" s="1" t="s">
        <v>242</v>
      </c>
      <c r="E41" s="9">
        <v>9262</v>
      </c>
      <c r="F41" s="9">
        <v>8775</v>
      </c>
      <c r="G41" s="9">
        <v>8842</v>
      </c>
      <c r="H41" s="9">
        <v>13544</v>
      </c>
      <c r="I41" s="9">
        <v>9800</v>
      </c>
      <c r="J41" s="9">
        <v>10600</v>
      </c>
    </row>
    <row r="42" spans="1:10" x14ac:dyDescent="0.3">
      <c r="A42" s="1">
        <v>250</v>
      </c>
      <c r="B42" s="1">
        <v>500</v>
      </c>
      <c r="C42" s="1">
        <v>929</v>
      </c>
      <c r="D42" s="1" t="s">
        <v>21</v>
      </c>
      <c r="E42" s="9">
        <v>279</v>
      </c>
      <c r="F42" s="9">
        <v>1263</v>
      </c>
      <c r="G42" s="9">
        <v>2918</v>
      </c>
      <c r="H42" s="9">
        <v>4486</v>
      </c>
      <c r="I42" s="9">
        <v>5700</v>
      </c>
      <c r="J42" s="9">
        <v>2200</v>
      </c>
    </row>
    <row r="43" spans="1:10" x14ac:dyDescent="0.3">
      <c r="E43" s="9"/>
      <c r="F43" s="9"/>
      <c r="G43" s="9"/>
      <c r="H43" s="9"/>
      <c r="I43" s="9"/>
      <c r="J43" s="9"/>
    </row>
    <row r="44" spans="1:10" x14ac:dyDescent="0.3">
      <c r="D44" s="2" t="s">
        <v>218</v>
      </c>
      <c r="E44" s="32">
        <f t="shared" ref="E44:I44" si="2">SUM(E24:E42)</f>
        <v>42138</v>
      </c>
      <c r="F44" s="32">
        <f t="shared" si="2"/>
        <v>41454</v>
      </c>
      <c r="G44" s="32">
        <f t="shared" si="2"/>
        <v>46044</v>
      </c>
      <c r="H44" s="32">
        <f t="shared" si="2"/>
        <v>54458</v>
      </c>
      <c r="I44" s="32">
        <f t="shared" si="2"/>
        <v>50900</v>
      </c>
      <c r="J44" s="32">
        <f t="shared" ref="J44" si="3">SUM(J24:J42)</f>
        <v>66700</v>
      </c>
    </row>
    <row r="45" spans="1:10" x14ac:dyDescent="0.3">
      <c r="E45" s="9"/>
      <c r="F45" s="9"/>
      <c r="G45" s="9"/>
      <c r="H45" s="9"/>
      <c r="I45" s="9"/>
      <c r="J45" s="9"/>
    </row>
    <row r="46" spans="1:10" x14ac:dyDescent="0.3">
      <c r="D46" s="1" t="s">
        <v>219</v>
      </c>
      <c r="E46" s="9">
        <f t="shared" ref="E46:I46" si="4">SUM(E20-E44)</f>
        <v>-4920</v>
      </c>
      <c r="F46" s="9">
        <f t="shared" si="4"/>
        <v>380</v>
      </c>
      <c r="G46" s="9">
        <f t="shared" si="4"/>
        <v>-987</v>
      </c>
      <c r="H46" s="9">
        <f t="shared" si="4"/>
        <v>-3144</v>
      </c>
      <c r="I46" s="9">
        <f t="shared" si="4"/>
        <v>8771</v>
      </c>
      <c r="J46" s="9">
        <f t="shared" ref="J46" si="5">SUM(J20-J44)</f>
        <v>-28685</v>
      </c>
    </row>
    <row r="47" spans="1:10" x14ac:dyDescent="0.3">
      <c r="E47" s="9"/>
      <c r="F47" s="9"/>
      <c r="G47" s="9"/>
      <c r="H47" s="9"/>
      <c r="I47" s="9"/>
      <c r="J47" s="9"/>
    </row>
    <row r="48" spans="1:10" x14ac:dyDescent="0.3">
      <c r="D48" s="1" t="s">
        <v>16</v>
      </c>
      <c r="E48" s="32">
        <f t="shared" ref="E48:I48" si="6">SUM(E7+E46)</f>
        <v>47682</v>
      </c>
      <c r="F48" s="32">
        <f t="shared" si="6"/>
        <v>44739</v>
      </c>
      <c r="G48" s="32">
        <f t="shared" si="6"/>
        <v>43752</v>
      </c>
      <c r="H48" s="32">
        <f t="shared" si="6"/>
        <v>40608</v>
      </c>
      <c r="I48" s="32">
        <f t="shared" si="6"/>
        <v>49379</v>
      </c>
      <c r="J48" s="32">
        <f t="shared" ref="J48" si="7">SUM(J7+J46)</f>
        <v>20694</v>
      </c>
    </row>
    <row r="49" spans="5:10" x14ac:dyDescent="0.3">
      <c r="E49" s="9"/>
      <c r="F49" s="9"/>
      <c r="G49" s="9"/>
      <c r="H49" s="9"/>
      <c r="I49" s="9"/>
      <c r="J49" s="9"/>
    </row>
    <row r="50" spans="5:10" x14ac:dyDescent="0.3">
      <c r="E50" s="9"/>
      <c r="F50" s="9"/>
      <c r="G50" s="9"/>
      <c r="H50" s="9"/>
      <c r="I50" s="9"/>
      <c r="J50" s="9"/>
    </row>
    <row r="51" spans="5:10" x14ac:dyDescent="0.3">
      <c r="E51" s="9"/>
      <c r="F51" s="9"/>
      <c r="G51" s="9"/>
      <c r="H51" s="9"/>
      <c r="I51" s="9"/>
      <c r="J51" s="9"/>
    </row>
    <row r="52" spans="5:10" x14ac:dyDescent="0.3">
      <c r="E52" s="9"/>
      <c r="F52" s="9"/>
      <c r="G52" s="9"/>
      <c r="H52" s="9"/>
      <c r="I52" s="9"/>
      <c r="J52" s="9"/>
    </row>
    <row r="53" spans="5:10" x14ac:dyDescent="0.3">
      <c r="E53" s="9"/>
      <c r="F53" s="9"/>
      <c r="G53" s="9"/>
      <c r="H53" s="9"/>
      <c r="I53" s="9"/>
      <c r="J53" s="9"/>
    </row>
    <row r="54" spans="5:10" x14ac:dyDescent="0.3">
      <c r="E54" s="9"/>
      <c r="F54" s="9"/>
      <c r="G54" s="9"/>
      <c r="H54" s="9"/>
      <c r="I54" s="9"/>
      <c r="J54" s="9"/>
    </row>
    <row r="55" spans="5:10" x14ac:dyDescent="0.3">
      <c r="E55" s="9"/>
      <c r="F55" s="9"/>
      <c r="G55" s="9"/>
      <c r="H55" s="9"/>
      <c r="I55" s="9"/>
      <c r="J55" s="9"/>
    </row>
    <row r="56" spans="5:10" x14ac:dyDescent="0.3">
      <c r="E56" s="9"/>
      <c r="F56" s="9"/>
      <c r="G56" s="9"/>
      <c r="H56" s="9"/>
      <c r="I56" s="9"/>
      <c r="J56" s="9"/>
    </row>
    <row r="57" spans="5:10" x14ac:dyDescent="0.3">
      <c r="E57" s="9"/>
      <c r="F57" s="9"/>
      <c r="G57" s="9"/>
      <c r="H57" s="9"/>
      <c r="I57" s="9"/>
      <c r="J57" s="9"/>
    </row>
    <row r="58" spans="5:10" x14ac:dyDescent="0.3">
      <c r="E58" s="9"/>
      <c r="F58" s="9"/>
      <c r="G58" s="9"/>
      <c r="H58" s="9"/>
      <c r="I58" s="9"/>
      <c r="J58" s="9"/>
    </row>
    <row r="59" spans="5:10" x14ac:dyDescent="0.3">
      <c r="E59" s="9"/>
      <c r="F59" s="9"/>
      <c r="G59" s="9"/>
      <c r="H59" s="9"/>
      <c r="I59" s="9"/>
      <c r="J59" s="9"/>
    </row>
  </sheetData>
  <pageMargins left="0.25" right="0.25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J12" sqref="J12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153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1" x14ac:dyDescent="0.3">
      <c r="E6" s="7" t="s">
        <v>3</v>
      </c>
      <c r="F6" s="75" t="s">
        <v>3</v>
      </c>
      <c r="G6" s="75" t="s">
        <v>3</v>
      </c>
      <c r="H6" s="75" t="s">
        <v>3</v>
      </c>
      <c r="I6" s="7" t="s">
        <v>5</v>
      </c>
      <c r="J6" s="7" t="s">
        <v>4</v>
      </c>
    </row>
    <row r="7" spans="1:11" x14ac:dyDescent="0.3">
      <c r="A7" s="2" t="s">
        <v>7</v>
      </c>
      <c r="B7" s="2"/>
      <c r="E7" s="21">
        <v>106944</v>
      </c>
      <c r="F7" s="21">
        <v>131231</v>
      </c>
      <c r="G7" s="21">
        <v>131449</v>
      </c>
      <c r="H7" s="21">
        <v>125113</v>
      </c>
      <c r="I7" s="13">
        <v>119741</v>
      </c>
      <c r="J7" s="13">
        <v>113995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190</v>
      </c>
      <c r="C10" s="1">
        <v>4311</v>
      </c>
      <c r="D10" s="1" t="s">
        <v>36</v>
      </c>
      <c r="E10" s="9">
        <v>52887</v>
      </c>
      <c r="F10" s="9">
        <v>44446</v>
      </c>
      <c r="G10" s="9">
        <v>45815</v>
      </c>
      <c r="H10" s="9">
        <v>45192</v>
      </c>
      <c r="I10" s="9">
        <v>48015</v>
      </c>
      <c r="J10" s="9">
        <v>45000</v>
      </c>
    </row>
    <row r="11" spans="1:11" x14ac:dyDescent="0.3">
      <c r="A11" s="1">
        <v>190</v>
      </c>
      <c r="C11" s="1">
        <v>4381</v>
      </c>
      <c r="D11" s="1" t="s">
        <v>214</v>
      </c>
      <c r="E11" s="9">
        <v>173</v>
      </c>
      <c r="F11" s="9">
        <v>189</v>
      </c>
      <c r="G11" s="9">
        <v>195</v>
      </c>
      <c r="H11" s="9">
        <v>163</v>
      </c>
      <c r="I11" s="9">
        <v>149</v>
      </c>
      <c r="J11" s="9">
        <v>150</v>
      </c>
    </row>
    <row r="12" spans="1:11" x14ac:dyDescent="0.3">
      <c r="E12" s="9"/>
      <c r="F12" s="9"/>
      <c r="G12" s="9"/>
      <c r="H12" s="9"/>
      <c r="I12" s="9"/>
      <c r="J12" s="9"/>
    </row>
    <row r="13" spans="1:11" x14ac:dyDescent="0.3">
      <c r="D13" s="2" t="s">
        <v>148</v>
      </c>
      <c r="E13" s="32">
        <f t="shared" ref="E13:I13" si="0">SUM(E10:E11)</f>
        <v>53060</v>
      </c>
      <c r="F13" s="32">
        <f t="shared" si="0"/>
        <v>44635</v>
      </c>
      <c r="G13" s="32">
        <f t="shared" si="0"/>
        <v>46010</v>
      </c>
      <c r="H13" s="32">
        <f t="shared" si="0"/>
        <v>45355</v>
      </c>
      <c r="I13" s="32">
        <f t="shared" si="0"/>
        <v>48164</v>
      </c>
      <c r="J13" s="32">
        <f t="shared" ref="J13" si="1">SUM(J10:J11)</f>
        <v>45150</v>
      </c>
    </row>
    <row r="14" spans="1:11" x14ac:dyDescent="0.3">
      <c r="E14" s="9"/>
      <c r="F14" s="9"/>
      <c r="G14" s="9"/>
      <c r="H14" s="9"/>
      <c r="I14" s="9"/>
      <c r="J14" s="9"/>
    </row>
    <row r="15" spans="1:11" x14ac:dyDescent="0.3">
      <c r="A15" s="7" t="s">
        <v>14</v>
      </c>
      <c r="E15" s="9"/>
      <c r="F15" s="9"/>
      <c r="G15" s="9"/>
      <c r="H15" s="9"/>
      <c r="I15" s="9"/>
      <c r="J15" s="9"/>
    </row>
    <row r="16" spans="1:11" x14ac:dyDescent="0.3">
      <c r="E16" s="9"/>
      <c r="F16" s="9"/>
      <c r="G16" s="9"/>
      <c r="H16" s="9"/>
      <c r="I16" s="9"/>
      <c r="J16" s="9"/>
    </row>
    <row r="17" spans="1:10" x14ac:dyDescent="0.3">
      <c r="A17" s="1">
        <v>190</v>
      </c>
      <c r="B17" s="1">
        <v>500</v>
      </c>
      <c r="C17" s="1">
        <v>461</v>
      </c>
      <c r="D17" s="1" t="s">
        <v>151</v>
      </c>
      <c r="E17" s="9">
        <v>33947</v>
      </c>
      <c r="F17" s="9">
        <v>35998</v>
      </c>
      <c r="G17" s="9">
        <v>42424</v>
      </c>
      <c r="H17" s="9">
        <v>41112</v>
      </c>
      <c r="I17" s="9">
        <v>43690</v>
      </c>
      <c r="J17" s="9">
        <v>46000</v>
      </c>
    </row>
    <row r="18" spans="1:10" x14ac:dyDescent="0.3">
      <c r="A18" s="1">
        <v>190</v>
      </c>
      <c r="B18" s="1">
        <v>500</v>
      </c>
      <c r="C18" s="1">
        <v>462</v>
      </c>
      <c r="D18" s="1" t="s">
        <v>154</v>
      </c>
      <c r="E18" s="9">
        <v>7939</v>
      </c>
      <c r="F18" s="9">
        <v>8419</v>
      </c>
      <c r="G18" s="9">
        <v>9922</v>
      </c>
      <c r="H18" s="9">
        <v>9615</v>
      </c>
      <c r="I18" s="9">
        <v>10220</v>
      </c>
      <c r="J18" s="9">
        <v>10800</v>
      </c>
    </row>
    <row r="19" spans="1:10" x14ac:dyDescent="0.3">
      <c r="A19" s="1" t="s">
        <v>1</v>
      </c>
      <c r="B19" s="1" t="s">
        <v>1</v>
      </c>
      <c r="E19" s="9"/>
      <c r="F19" s="9"/>
      <c r="G19" s="9"/>
      <c r="H19" s="9"/>
      <c r="I19" s="9"/>
      <c r="J19" s="9"/>
    </row>
    <row r="20" spans="1:10" x14ac:dyDescent="0.3">
      <c r="D20" s="2" t="s">
        <v>218</v>
      </c>
      <c r="E20" s="32">
        <f t="shared" ref="E20:I20" si="2">SUM(E17:E18)</f>
        <v>41886</v>
      </c>
      <c r="F20" s="32">
        <f t="shared" si="2"/>
        <v>44417</v>
      </c>
      <c r="G20" s="32">
        <f t="shared" si="2"/>
        <v>52346</v>
      </c>
      <c r="H20" s="32">
        <f t="shared" si="2"/>
        <v>50727</v>
      </c>
      <c r="I20" s="32">
        <f t="shared" si="2"/>
        <v>53910</v>
      </c>
      <c r="J20" s="32">
        <f t="shared" ref="J20" si="3">SUM(J17:J18)</f>
        <v>56800</v>
      </c>
    </row>
    <row r="21" spans="1:10" x14ac:dyDescent="0.3">
      <c r="E21" s="9"/>
      <c r="F21" s="9"/>
      <c r="G21" s="9"/>
      <c r="H21" s="9"/>
      <c r="I21" s="9"/>
      <c r="J21" s="9"/>
    </row>
    <row r="22" spans="1:10" x14ac:dyDescent="0.3">
      <c r="D22" s="1" t="s">
        <v>219</v>
      </c>
      <c r="E22" s="9">
        <f t="shared" ref="E22:I22" si="4">SUM(E13-E20)</f>
        <v>11174</v>
      </c>
      <c r="F22" s="9">
        <f t="shared" si="4"/>
        <v>218</v>
      </c>
      <c r="G22" s="9">
        <f t="shared" si="4"/>
        <v>-6336</v>
      </c>
      <c r="H22" s="9">
        <f t="shared" si="4"/>
        <v>-5372</v>
      </c>
      <c r="I22" s="9">
        <f t="shared" si="4"/>
        <v>-5746</v>
      </c>
      <c r="J22" s="9">
        <f t="shared" ref="J22" si="5">SUM(J13-J20)</f>
        <v>-11650</v>
      </c>
    </row>
    <row r="23" spans="1:10" x14ac:dyDescent="0.3">
      <c r="E23" s="9"/>
      <c r="F23" s="9"/>
      <c r="G23" s="9"/>
      <c r="H23" s="9"/>
      <c r="I23" s="9"/>
      <c r="J23" s="9"/>
    </row>
    <row r="24" spans="1:10" x14ac:dyDescent="0.3">
      <c r="D24" s="1" t="s">
        <v>16</v>
      </c>
      <c r="E24" s="32">
        <f t="shared" ref="E24:I24" si="6">SUM(E7+E22)</f>
        <v>118118</v>
      </c>
      <c r="F24" s="32">
        <f t="shared" si="6"/>
        <v>131449</v>
      </c>
      <c r="G24" s="32">
        <f t="shared" si="6"/>
        <v>125113</v>
      </c>
      <c r="H24" s="32">
        <f t="shared" si="6"/>
        <v>119741</v>
      </c>
      <c r="I24" s="32">
        <f t="shared" si="6"/>
        <v>113995</v>
      </c>
      <c r="J24" s="32">
        <f t="shared" ref="J24" si="7">SUM(J7+J22)</f>
        <v>102345</v>
      </c>
    </row>
    <row r="25" spans="1:10" x14ac:dyDescent="0.3">
      <c r="E25" s="9"/>
      <c r="F25" s="9"/>
      <c r="G25" s="9"/>
      <c r="H25" s="9"/>
      <c r="I25" s="9"/>
      <c r="J25" s="9"/>
    </row>
    <row r="26" spans="1:10" x14ac:dyDescent="0.3">
      <c r="E26" s="9"/>
      <c r="F26" s="9"/>
      <c r="G26" s="9"/>
      <c r="H26" s="9"/>
      <c r="I26" s="9"/>
      <c r="J26" s="9"/>
    </row>
    <row r="27" spans="1:10" x14ac:dyDescent="0.3">
      <c r="E27" s="9"/>
      <c r="F27" s="9"/>
      <c r="G27" s="9"/>
      <c r="H27" s="9"/>
      <c r="I27" s="9"/>
      <c r="J27" s="9"/>
    </row>
    <row r="28" spans="1:10" x14ac:dyDescent="0.3">
      <c r="E28" s="9"/>
      <c r="F28" s="9"/>
      <c r="G28" s="9"/>
      <c r="H28" s="9"/>
      <c r="I28" s="9"/>
      <c r="J28" s="9"/>
    </row>
    <row r="29" spans="1:10" x14ac:dyDescent="0.3">
      <c r="E29" s="9"/>
      <c r="F29" s="9"/>
      <c r="G29" s="9"/>
      <c r="H29" s="9"/>
      <c r="I29" s="9"/>
      <c r="J29" s="9"/>
    </row>
    <row r="30" spans="1:10" x14ac:dyDescent="0.3">
      <c r="E30" s="9"/>
      <c r="F30" s="9"/>
      <c r="G30" s="9"/>
      <c r="H30" s="9"/>
      <c r="I30" s="9"/>
      <c r="J30" s="9"/>
    </row>
    <row r="31" spans="1:10" x14ac:dyDescent="0.3">
      <c r="E31" s="9"/>
      <c r="F31" s="9"/>
      <c r="G31" s="9"/>
      <c r="H31" s="9"/>
      <c r="I31" s="9"/>
      <c r="J31" s="9"/>
    </row>
    <row r="32" spans="1:10" x14ac:dyDescent="0.3">
      <c r="E32" s="9"/>
      <c r="F32" s="9"/>
      <c r="G32" s="9"/>
      <c r="H32" s="9"/>
      <c r="I32" s="9"/>
      <c r="J32" s="9"/>
    </row>
    <row r="33" spans="5:10" x14ac:dyDescent="0.3">
      <c r="E33" s="9"/>
      <c r="F33" s="9"/>
      <c r="G33" s="9"/>
      <c r="H33" s="9"/>
      <c r="I33" s="9"/>
      <c r="J33" s="9"/>
    </row>
    <row r="34" spans="5:10" x14ac:dyDescent="0.3">
      <c r="E34" s="9"/>
      <c r="F34" s="9"/>
      <c r="G34" s="9"/>
      <c r="H34" s="9"/>
      <c r="I34" s="9"/>
      <c r="J34" s="9"/>
    </row>
    <row r="35" spans="5:10" x14ac:dyDescent="0.3">
      <c r="E35" s="9"/>
      <c r="F35" s="9"/>
      <c r="G35" s="9"/>
      <c r="H35" s="9"/>
      <c r="I35" s="9"/>
      <c r="J35" s="9"/>
    </row>
  </sheetData>
  <pageMargins left="0.25" right="0.25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7B2A-C7F6-4171-805C-069776FCE94D}">
  <dimension ref="A1:K34"/>
  <sheetViews>
    <sheetView workbookViewId="0">
      <selection activeCell="L26" sqref="L26:L27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9" x14ac:dyDescent="0.3">
      <c r="D1" s="2" t="s">
        <v>0</v>
      </c>
    </row>
    <row r="2" spans="1:9" x14ac:dyDescent="0.3">
      <c r="D2" s="2" t="s">
        <v>333</v>
      </c>
    </row>
    <row r="4" spans="1:9" x14ac:dyDescent="0.3">
      <c r="A4" s="3"/>
      <c r="B4" s="3"/>
      <c r="C4" s="3"/>
      <c r="D4" s="4" t="s">
        <v>120</v>
      </c>
      <c r="E4" s="3"/>
      <c r="F4" s="3"/>
      <c r="G4" s="3"/>
      <c r="H4" s="3"/>
    </row>
    <row r="5" spans="1:9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6" t="s">
        <v>6</v>
      </c>
      <c r="G5" s="6" t="s">
        <v>312</v>
      </c>
      <c r="H5" s="6" t="s">
        <v>334</v>
      </c>
    </row>
    <row r="6" spans="1:9" x14ac:dyDescent="0.3">
      <c r="E6" s="7" t="s">
        <v>3</v>
      </c>
      <c r="F6" s="75" t="s">
        <v>3</v>
      </c>
      <c r="G6" s="7" t="s">
        <v>5</v>
      </c>
      <c r="H6" s="75" t="s">
        <v>4</v>
      </c>
    </row>
    <row r="7" spans="1:9" x14ac:dyDescent="0.3">
      <c r="A7" s="2" t="s">
        <v>7</v>
      </c>
      <c r="B7" s="2"/>
      <c r="E7" s="21">
        <v>33301</v>
      </c>
      <c r="F7" s="21">
        <v>31085</v>
      </c>
      <c r="G7" s="13">
        <v>31085</v>
      </c>
      <c r="H7" s="13">
        <v>18797</v>
      </c>
      <c r="I7" s="1" t="s">
        <v>1</v>
      </c>
    </row>
    <row r="8" spans="1:9" x14ac:dyDescent="0.3">
      <c r="G8" s="9"/>
      <c r="H8" s="9"/>
    </row>
    <row r="9" spans="1:9" x14ac:dyDescent="0.3">
      <c r="A9" s="7" t="s">
        <v>8</v>
      </c>
      <c r="B9" s="7"/>
      <c r="G9" s="9"/>
      <c r="H9" s="9"/>
    </row>
    <row r="10" spans="1:9" x14ac:dyDescent="0.3">
      <c r="A10" s="1">
        <v>210</v>
      </c>
      <c r="C10" s="63">
        <v>4329</v>
      </c>
      <c r="D10" s="1" t="s">
        <v>336</v>
      </c>
      <c r="E10" s="9">
        <v>17000</v>
      </c>
      <c r="F10" s="9">
        <v>0</v>
      </c>
      <c r="G10" s="9">
        <v>800</v>
      </c>
      <c r="H10" s="9">
        <v>1000</v>
      </c>
    </row>
    <row r="11" spans="1:9" x14ac:dyDescent="0.3">
      <c r="A11" s="1">
        <v>210</v>
      </c>
      <c r="C11" s="63">
        <v>4381</v>
      </c>
      <c r="D11" s="1" t="s">
        <v>214</v>
      </c>
      <c r="E11" s="11">
        <v>53</v>
      </c>
      <c r="F11" s="11">
        <v>0</v>
      </c>
      <c r="G11" s="11">
        <v>19</v>
      </c>
      <c r="H11" s="11">
        <v>20</v>
      </c>
    </row>
    <row r="12" spans="1:9" x14ac:dyDescent="0.3">
      <c r="C12" s="63"/>
      <c r="E12" s="9"/>
      <c r="F12" s="9"/>
      <c r="G12" s="9"/>
      <c r="H12" s="9"/>
    </row>
    <row r="13" spans="1:9" x14ac:dyDescent="0.3">
      <c r="D13" s="2" t="s">
        <v>148</v>
      </c>
      <c r="E13" s="32">
        <f t="shared" ref="E13:H13" si="0">SUM(E10:E11)</f>
        <v>17053</v>
      </c>
      <c r="F13" s="32">
        <f t="shared" si="0"/>
        <v>0</v>
      </c>
      <c r="G13" s="32">
        <f t="shared" si="0"/>
        <v>819</v>
      </c>
      <c r="H13" s="32">
        <f t="shared" si="0"/>
        <v>1020</v>
      </c>
    </row>
    <row r="14" spans="1:9" x14ac:dyDescent="0.3">
      <c r="E14" s="9"/>
      <c r="F14" s="9"/>
      <c r="G14" s="9"/>
      <c r="H14" s="9"/>
    </row>
    <row r="15" spans="1:9" x14ac:dyDescent="0.3">
      <c r="A15" s="7" t="s">
        <v>14</v>
      </c>
      <c r="E15" s="9"/>
      <c r="F15" s="9"/>
      <c r="G15" s="9"/>
      <c r="H15" s="9"/>
    </row>
    <row r="16" spans="1:9" x14ac:dyDescent="0.3">
      <c r="E16" s="9"/>
      <c r="F16" s="9"/>
      <c r="G16" s="9"/>
      <c r="H16" s="9"/>
    </row>
    <row r="17" spans="1:11" x14ac:dyDescent="0.3">
      <c r="A17" s="1">
        <v>210</v>
      </c>
      <c r="B17" s="1">
        <v>500</v>
      </c>
      <c r="C17" s="63">
        <v>531</v>
      </c>
      <c r="D17" s="1" t="s">
        <v>132</v>
      </c>
      <c r="E17" s="9">
        <v>12000</v>
      </c>
      <c r="F17" s="9">
        <v>0</v>
      </c>
      <c r="G17" s="9">
        <v>13107</v>
      </c>
      <c r="H17" s="9">
        <v>5000</v>
      </c>
      <c r="K17" s="1" t="s">
        <v>1</v>
      </c>
    </row>
    <row r="18" spans="1:11" x14ac:dyDescent="0.3">
      <c r="A18" s="1" t="s">
        <v>1</v>
      </c>
      <c r="B18" s="1" t="s">
        <v>1</v>
      </c>
      <c r="E18" s="9"/>
      <c r="F18" s="9"/>
      <c r="G18" s="9"/>
      <c r="H18" s="9"/>
    </row>
    <row r="19" spans="1:11" x14ac:dyDescent="0.3">
      <c r="D19" s="2" t="s">
        <v>218</v>
      </c>
      <c r="E19" s="32">
        <f>SUM(E17:E17)</f>
        <v>12000</v>
      </c>
      <c r="F19" s="32">
        <f>SUM(F17:F17)</f>
        <v>0</v>
      </c>
      <c r="G19" s="32">
        <f>SUM(G17:G17)</f>
        <v>13107</v>
      </c>
      <c r="H19" s="32">
        <f>SUM(H17:H17)</f>
        <v>5000</v>
      </c>
    </row>
    <row r="20" spans="1:11" x14ac:dyDescent="0.3">
      <c r="E20" s="9"/>
      <c r="F20" s="9"/>
      <c r="G20" s="9"/>
      <c r="H20" s="9"/>
    </row>
    <row r="21" spans="1:11" x14ac:dyDescent="0.3">
      <c r="D21" s="1" t="s">
        <v>219</v>
      </c>
      <c r="E21" s="9">
        <f>SUM(E13-E19)</f>
        <v>5053</v>
      </c>
      <c r="F21" s="9">
        <f>SUM(F13-F19)</f>
        <v>0</v>
      </c>
      <c r="G21" s="9">
        <f>SUM(G13-G19)</f>
        <v>-12288</v>
      </c>
      <c r="H21" s="9">
        <f>SUM(H13-H19)</f>
        <v>-3980</v>
      </c>
    </row>
    <row r="22" spans="1:11" x14ac:dyDescent="0.3">
      <c r="E22" s="9"/>
      <c r="F22" s="9"/>
      <c r="G22" s="9"/>
      <c r="H22" s="9"/>
    </row>
    <row r="23" spans="1:11" x14ac:dyDescent="0.3">
      <c r="D23" s="1" t="s">
        <v>16</v>
      </c>
      <c r="E23" s="32">
        <f>SUM(E7+E21)</f>
        <v>38354</v>
      </c>
      <c r="F23" s="32">
        <f>SUM(F7+F21)</f>
        <v>31085</v>
      </c>
      <c r="G23" s="32">
        <f>SUM(G7+G21)</f>
        <v>18797</v>
      </c>
      <c r="H23" s="32">
        <f>SUM(H7+H21)</f>
        <v>14817</v>
      </c>
    </row>
    <row r="24" spans="1:11" x14ac:dyDescent="0.3">
      <c r="E24" s="9"/>
      <c r="F24" s="9"/>
      <c r="G24" s="9"/>
      <c r="H24" s="9"/>
    </row>
    <row r="25" spans="1:11" x14ac:dyDescent="0.3">
      <c r="E25" s="9"/>
      <c r="F25" s="9"/>
      <c r="G25" s="9"/>
      <c r="H25" s="9"/>
    </row>
    <row r="26" spans="1:11" x14ac:dyDescent="0.3">
      <c r="E26" s="9"/>
      <c r="F26" s="9"/>
      <c r="G26" s="9"/>
      <c r="H26" s="9"/>
    </row>
    <row r="27" spans="1:11" x14ac:dyDescent="0.3">
      <c r="E27" s="9"/>
      <c r="F27" s="9"/>
      <c r="G27" s="9"/>
      <c r="H27" s="9"/>
    </row>
    <row r="28" spans="1:11" x14ac:dyDescent="0.3">
      <c r="E28" s="9"/>
      <c r="F28" s="9"/>
      <c r="G28" s="9"/>
      <c r="H28" s="9"/>
    </row>
    <row r="29" spans="1:11" x14ac:dyDescent="0.3">
      <c r="E29" s="9"/>
      <c r="F29" s="9"/>
      <c r="G29" s="9"/>
      <c r="H29" s="9"/>
    </row>
    <row r="30" spans="1:11" x14ac:dyDescent="0.3">
      <c r="E30" s="9"/>
      <c r="F30" s="9"/>
      <c r="G30" s="9"/>
      <c r="H30" s="9"/>
    </row>
    <row r="31" spans="1:11" x14ac:dyDescent="0.3">
      <c r="E31" s="9"/>
      <c r="F31" s="9"/>
      <c r="G31" s="9"/>
      <c r="H31" s="9"/>
    </row>
    <row r="32" spans="1:11" x14ac:dyDescent="0.3">
      <c r="E32" s="9"/>
      <c r="F32" s="9"/>
      <c r="G32" s="9"/>
      <c r="H32" s="9"/>
    </row>
    <row r="33" spans="5:8" x14ac:dyDescent="0.3">
      <c r="E33" s="9"/>
      <c r="F33" s="9"/>
      <c r="G33" s="9"/>
      <c r="H33" s="9"/>
    </row>
    <row r="34" spans="5:8" x14ac:dyDescent="0.3">
      <c r="E34" s="9"/>
      <c r="F34" s="9"/>
      <c r="G34" s="9"/>
      <c r="H34" s="9"/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workbookViewId="0">
      <selection activeCell="N21" sqref="N21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243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1" x14ac:dyDescent="0.3">
      <c r="E6" s="7" t="s">
        <v>3</v>
      </c>
      <c r="F6" s="75" t="s">
        <v>3</v>
      </c>
      <c r="G6" s="75" t="s">
        <v>3</v>
      </c>
      <c r="H6" s="75" t="s">
        <v>3</v>
      </c>
      <c r="I6" s="7" t="s">
        <v>5</v>
      </c>
      <c r="J6" s="7" t="s">
        <v>4</v>
      </c>
    </row>
    <row r="7" spans="1:11" x14ac:dyDescent="0.3">
      <c r="A7" s="2" t="s">
        <v>7</v>
      </c>
      <c r="B7" s="2"/>
      <c r="E7" s="21">
        <v>33301</v>
      </c>
      <c r="F7" s="21">
        <v>41386</v>
      </c>
      <c r="G7" s="21">
        <v>42271</v>
      </c>
      <c r="H7" s="21">
        <v>42977</v>
      </c>
      <c r="I7" s="13">
        <v>46100</v>
      </c>
      <c r="J7" s="13">
        <v>54359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110</v>
      </c>
      <c r="C10" s="1">
        <v>4311</v>
      </c>
      <c r="D10" s="1" t="s">
        <v>36</v>
      </c>
      <c r="E10" s="9">
        <v>17000</v>
      </c>
      <c r="F10" s="9">
        <v>13334</v>
      </c>
      <c r="G10" s="9">
        <v>13744</v>
      </c>
      <c r="H10" s="9">
        <v>15818</v>
      </c>
      <c r="I10" s="9">
        <v>21203</v>
      </c>
      <c r="J10" s="9">
        <v>18000</v>
      </c>
    </row>
    <row r="11" spans="1:11" x14ac:dyDescent="0.3">
      <c r="A11" s="1">
        <v>110</v>
      </c>
      <c r="C11" s="1">
        <v>4381</v>
      </c>
      <c r="D11" s="1" t="s">
        <v>214</v>
      </c>
      <c r="E11" s="11">
        <v>53</v>
      </c>
      <c r="F11" s="11">
        <v>51</v>
      </c>
      <c r="G11" s="11">
        <v>62</v>
      </c>
      <c r="H11" s="11">
        <v>55</v>
      </c>
      <c r="I11" s="11">
        <v>56</v>
      </c>
      <c r="J11" s="11">
        <v>60</v>
      </c>
    </row>
    <row r="12" spans="1:11" x14ac:dyDescent="0.3">
      <c r="E12" s="9"/>
      <c r="F12" s="9"/>
      <c r="G12" s="9"/>
      <c r="H12" s="9"/>
      <c r="I12" s="9"/>
      <c r="J12" s="9"/>
    </row>
    <row r="13" spans="1:11" x14ac:dyDescent="0.3">
      <c r="D13" s="2" t="s">
        <v>148</v>
      </c>
      <c r="E13" s="32">
        <f t="shared" ref="E13:I13" si="0">SUM(E10:E11)</f>
        <v>17053</v>
      </c>
      <c r="F13" s="32">
        <f t="shared" si="0"/>
        <v>13385</v>
      </c>
      <c r="G13" s="32">
        <f t="shared" si="0"/>
        <v>13806</v>
      </c>
      <c r="H13" s="32">
        <f t="shared" si="0"/>
        <v>15873</v>
      </c>
      <c r="I13" s="32">
        <f t="shared" si="0"/>
        <v>21259</v>
      </c>
      <c r="J13" s="32">
        <f t="shared" ref="J13" si="1">SUM(J10:J11)</f>
        <v>18060</v>
      </c>
    </row>
    <row r="14" spans="1:11" x14ac:dyDescent="0.3">
      <c r="E14" s="9"/>
      <c r="F14" s="9"/>
      <c r="G14" s="9"/>
      <c r="H14" s="9"/>
      <c r="I14" s="9"/>
      <c r="J14" s="9"/>
    </row>
    <row r="15" spans="1:11" x14ac:dyDescent="0.3">
      <c r="A15" s="7" t="s">
        <v>14</v>
      </c>
      <c r="E15" s="9"/>
      <c r="F15" s="9"/>
      <c r="G15" s="9"/>
      <c r="H15" s="9"/>
      <c r="I15" s="9"/>
      <c r="J15" s="9"/>
    </row>
    <row r="16" spans="1:11" x14ac:dyDescent="0.3">
      <c r="E16" s="9"/>
      <c r="F16" s="9"/>
      <c r="G16" s="9"/>
      <c r="H16" s="9"/>
      <c r="I16" s="9"/>
      <c r="J16" s="9"/>
    </row>
    <row r="17" spans="1:10" x14ac:dyDescent="0.3">
      <c r="A17" s="1">
        <v>110</v>
      </c>
      <c r="B17" s="1">
        <v>500</v>
      </c>
      <c r="C17" s="1">
        <v>531</v>
      </c>
      <c r="D17" s="1" t="s">
        <v>243</v>
      </c>
      <c r="E17" s="9">
        <v>12000</v>
      </c>
      <c r="F17" s="9">
        <v>12500</v>
      </c>
      <c r="G17" s="9">
        <v>13100</v>
      </c>
      <c r="H17" s="9">
        <v>12750</v>
      </c>
      <c r="I17" s="9">
        <v>13000</v>
      </c>
      <c r="J17" s="9">
        <v>13350</v>
      </c>
    </row>
    <row r="18" spans="1:10" x14ac:dyDescent="0.3">
      <c r="A18" s="1">
        <v>110</v>
      </c>
      <c r="B18" s="1">
        <v>500</v>
      </c>
      <c r="C18" s="1">
        <v>929</v>
      </c>
      <c r="D18" s="1" t="s">
        <v>132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x14ac:dyDescent="0.3">
      <c r="A19" s="1" t="s">
        <v>1</v>
      </c>
      <c r="B19" s="1" t="s">
        <v>1</v>
      </c>
      <c r="E19" s="9"/>
      <c r="F19" s="9"/>
      <c r="G19" s="9"/>
      <c r="H19" s="9"/>
      <c r="I19" s="9"/>
      <c r="J19" s="9"/>
    </row>
    <row r="20" spans="1:10" x14ac:dyDescent="0.3">
      <c r="D20" s="2" t="s">
        <v>218</v>
      </c>
      <c r="E20" s="32">
        <f t="shared" ref="E20:I20" si="2">SUM(E17:E18)</f>
        <v>12000</v>
      </c>
      <c r="F20" s="32">
        <f t="shared" si="2"/>
        <v>12500</v>
      </c>
      <c r="G20" s="32">
        <f t="shared" si="2"/>
        <v>13100</v>
      </c>
      <c r="H20" s="32">
        <f t="shared" si="2"/>
        <v>12750</v>
      </c>
      <c r="I20" s="32">
        <f t="shared" si="2"/>
        <v>13000</v>
      </c>
      <c r="J20" s="32">
        <f t="shared" ref="J20" si="3">SUM(J17:J18)</f>
        <v>13350</v>
      </c>
    </row>
    <row r="21" spans="1:10" x14ac:dyDescent="0.3">
      <c r="E21" s="9"/>
      <c r="F21" s="9"/>
      <c r="G21" s="9"/>
      <c r="H21" s="9"/>
      <c r="I21" s="9"/>
      <c r="J21" s="9"/>
    </row>
    <row r="22" spans="1:10" x14ac:dyDescent="0.3">
      <c r="D22" s="1" t="s">
        <v>219</v>
      </c>
      <c r="E22" s="9">
        <f t="shared" ref="E22:I22" si="4">SUM(E13-E20)</f>
        <v>5053</v>
      </c>
      <c r="F22" s="9">
        <f t="shared" si="4"/>
        <v>885</v>
      </c>
      <c r="G22" s="9">
        <f t="shared" si="4"/>
        <v>706</v>
      </c>
      <c r="H22" s="9">
        <f t="shared" si="4"/>
        <v>3123</v>
      </c>
      <c r="I22" s="9">
        <f t="shared" si="4"/>
        <v>8259</v>
      </c>
      <c r="J22" s="9">
        <f t="shared" ref="J22" si="5">SUM(J13-J20)</f>
        <v>4710</v>
      </c>
    </row>
    <row r="23" spans="1:10" x14ac:dyDescent="0.3">
      <c r="E23" s="9"/>
      <c r="F23" s="9"/>
      <c r="G23" s="9"/>
      <c r="H23" s="9"/>
      <c r="I23" s="9"/>
      <c r="J23" s="9"/>
    </row>
    <row r="24" spans="1:10" x14ac:dyDescent="0.3">
      <c r="D24" s="1" t="s">
        <v>16</v>
      </c>
      <c r="E24" s="32">
        <f t="shared" ref="E24:I24" si="6">SUM(E7+E22)</f>
        <v>38354</v>
      </c>
      <c r="F24" s="32">
        <f t="shared" si="6"/>
        <v>42271</v>
      </c>
      <c r="G24" s="32">
        <f t="shared" si="6"/>
        <v>42977</v>
      </c>
      <c r="H24" s="32">
        <f t="shared" si="6"/>
        <v>46100</v>
      </c>
      <c r="I24" s="32">
        <f t="shared" si="6"/>
        <v>54359</v>
      </c>
      <c r="J24" s="32">
        <f t="shared" ref="J24" si="7">SUM(J7+J22)</f>
        <v>59069</v>
      </c>
    </row>
    <row r="25" spans="1:10" x14ac:dyDescent="0.3">
      <c r="E25" s="9"/>
      <c r="F25" s="9"/>
      <c r="G25" s="9"/>
      <c r="H25" s="9"/>
      <c r="I25" s="9"/>
      <c r="J25" s="9"/>
    </row>
    <row r="26" spans="1:10" x14ac:dyDescent="0.3">
      <c r="E26" s="9"/>
      <c r="F26" s="9"/>
      <c r="G26" s="9"/>
      <c r="H26" s="9"/>
      <c r="I26" s="9"/>
      <c r="J26" s="9"/>
    </row>
    <row r="27" spans="1:10" x14ac:dyDescent="0.3">
      <c r="E27" s="9"/>
      <c r="F27" s="9"/>
      <c r="G27" s="9"/>
      <c r="H27" s="9"/>
      <c r="I27" s="9"/>
      <c r="J27" s="9"/>
    </row>
    <row r="28" spans="1:10" x14ac:dyDescent="0.3">
      <c r="E28" s="9"/>
      <c r="F28" s="9"/>
      <c r="G28" s="9"/>
      <c r="H28" s="9"/>
      <c r="I28" s="9"/>
      <c r="J28" s="9"/>
    </row>
    <row r="29" spans="1:10" x14ac:dyDescent="0.3">
      <c r="E29" s="9"/>
      <c r="F29" s="9"/>
      <c r="G29" s="9"/>
      <c r="H29" s="9"/>
      <c r="I29" s="9"/>
      <c r="J29" s="9"/>
    </row>
    <row r="30" spans="1:10" x14ac:dyDescent="0.3">
      <c r="E30" s="9"/>
      <c r="F30" s="9"/>
      <c r="G30" s="9"/>
      <c r="H30" s="9"/>
      <c r="I30" s="9"/>
      <c r="J30" s="9"/>
    </row>
    <row r="31" spans="1:10" x14ac:dyDescent="0.3">
      <c r="E31" s="9"/>
      <c r="F31" s="9"/>
      <c r="G31" s="9"/>
      <c r="H31" s="9"/>
      <c r="I31" s="9"/>
      <c r="J31" s="9"/>
    </row>
    <row r="32" spans="1:10" x14ac:dyDescent="0.3">
      <c r="E32" s="9"/>
      <c r="F32" s="9"/>
      <c r="G32" s="9"/>
      <c r="H32" s="9"/>
      <c r="I32" s="9"/>
      <c r="J32" s="9"/>
    </row>
    <row r="33" spans="5:10" x14ac:dyDescent="0.3">
      <c r="E33" s="9"/>
      <c r="F33" s="9"/>
      <c r="G33" s="9"/>
      <c r="H33" s="9"/>
      <c r="I33" s="9"/>
      <c r="J33" s="9"/>
    </row>
    <row r="34" spans="5:10" x14ac:dyDescent="0.3">
      <c r="E34" s="9"/>
      <c r="F34" s="9"/>
      <c r="G34" s="9"/>
      <c r="H34" s="9"/>
      <c r="I34" s="9"/>
      <c r="J34" s="9"/>
    </row>
    <row r="35" spans="5:10" x14ac:dyDescent="0.3">
      <c r="E35" s="9"/>
      <c r="F35" s="9"/>
      <c r="G35" s="9"/>
      <c r="H35" s="9"/>
      <c r="I35" s="9"/>
      <c r="J35" s="9"/>
    </row>
  </sheetData>
  <pageMargins left="0.25" right="0.25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H34" sqref="H34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155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1" x14ac:dyDescent="0.3">
      <c r="E6" s="7" t="s">
        <v>3</v>
      </c>
      <c r="F6" s="75" t="s">
        <v>3</v>
      </c>
      <c r="G6" s="75" t="s">
        <v>3</v>
      </c>
      <c r="H6" s="75" t="s">
        <v>3</v>
      </c>
      <c r="I6" s="7" t="s">
        <v>5</v>
      </c>
      <c r="J6" s="7" t="s">
        <v>4</v>
      </c>
    </row>
    <row r="7" spans="1:11" x14ac:dyDescent="0.3">
      <c r="A7" s="2" t="s">
        <v>7</v>
      </c>
      <c r="B7" s="2"/>
      <c r="E7" s="21">
        <v>46493</v>
      </c>
      <c r="F7" s="21">
        <v>41572</v>
      </c>
      <c r="G7" s="21">
        <v>36535</v>
      </c>
      <c r="H7" s="13">
        <v>-11593</v>
      </c>
      <c r="I7" s="13">
        <v>14529</v>
      </c>
      <c r="J7" s="13">
        <v>34142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160</v>
      </c>
      <c r="C10" s="1">
        <v>4311</v>
      </c>
      <c r="D10" s="1" t="s">
        <v>36</v>
      </c>
      <c r="E10" s="9">
        <v>71774</v>
      </c>
      <c r="F10" s="9">
        <v>73334</v>
      </c>
      <c r="G10" s="9">
        <v>84525</v>
      </c>
      <c r="H10" s="9">
        <v>119757</v>
      </c>
      <c r="I10" s="9">
        <v>117785</v>
      </c>
      <c r="J10" s="9">
        <v>105000</v>
      </c>
    </row>
    <row r="11" spans="1:11" x14ac:dyDescent="0.3">
      <c r="A11" s="1">
        <v>160</v>
      </c>
      <c r="C11" s="1">
        <v>4381</v>
      </c>
      <c r="D11" s="1" t="s">
        <v>214</v>
      </c>
      <c r="E11" s="11">
        <v>102</v>
      </c>
      <c r="F11" s="11">
        <v>102</v>
      </c>
      <c r="G11" s="11">
        <v>89</v>
      </c>
      <c r="H11" s="11">
        <v>56</v>
      </c>
      <c r="I11" s="11">
        <v>58</v>
      </c>
      <c r="J11" s="11">
        <v>56</v>
      </c>
    </row>
    <row r="12" spans="1:11" x14ac:dyDescent="0.3">
      <c r="E12" s="9"/>
      <c r="F12" s="9"/>
      <c r="G12" s="9"/>
      <c r="H12" s="9"/>
      <c r="I12" s="9"/>
      <c r="J12" s="9"/>
    </row>
    <row r="13" spans="1:11" x14ac:dyDescent="0.3">
      <c r="D13" s="2" t="s">
        <v>148</v>
      </c>
      <c r="E13" s="32">
        <f t="shared" ref="E13:I13" si="0">SUM(E10:E11)</f>
        <v>71876</v>
      </c>
      <c r="F13" s="32">
        <f t="shared" si="0"/>
        <v>73436</v>
      </c>
      <c r="G13" s="32">
        <f t="shared" si="0"/>
        <v>84614</v>
      </c>
      <c r="H13" s="32">
        <f t="shared" si="0"/>
        <v>119813</v>
      </c>
      <c r="I13" s="32">
        <f t="shared" si="0"/>
        <v>117843</v>
      </c>
      <c r="J13" s="32">
        <f t="shared" ref="J13" si="1">SUM(J10:J11)</f>
        <v>105056</v>
      </c>
    </row>
    <row r="14" spans="1:11" x14ac:dyDescent="0.3">
      <c r="E14" s="9"/>
      <c r="F14" s="9"/>
      <c r="G14" s="9"/>
      <c r="H14" s="9"/>
      <c r="I14" s="9"/>
      <c r="J14" s="9"/>
    </row>
    <row r="15" spans="1:11" x14ac:dyDescent="0.3">
      <c r="A15" s="7" t="s">
        <v>14</v>
      </c>
      <c r="E15" s="9"/>
      <c r="F15" s="9"/>
      <c r="G15" s="9"/>
      <c r="H15" s="9"/>
      <c r="I15" s="9"/>
      <c r="J15" s="9"/>
    </row>
    <row r="16" spans="1:11" x14ac:dyDescent="0.3">
      <c r="E16" s="9"/>
      <c r="F16" s="9"/>
      <c r="G16" s="9"/>
      <c r="H16" s="9"/>
      <c r="I16" s="9"/>
      <c r="J16" s="9"/>
    </row>
    <row r="17" spans="1:10" x14ac:dyDescent="0.3">
      <c r="A17" s="1">
        <v>160</v>
      </c>
      <c r="B17" s="1">
        <v>500</v>
      </c>
      <c r="C17" s="1">
        <v>462</v>
      </c>
      <c r="D17" s="1" t="s">
        <v>244</v>
      </c>
      <c r="E17" s="9">
        <v>72292</v>
      </c>
      <c r="F17" s="9">
        <v>78473</v>
      </c>
      <c r="G17" s="9">
        <v>41308</v>
      </c>
      <c r="H17" s="9">
        <v>58494</v>
      </c>
      <c r="I17" s="9">
        <v>78230</v>
      </c>
      <c r="J17" s="9">
        <v>70000</v>
      </c>
    </row>
    <row r="18" spans="1:10" x14ac:dyDescent="0.3">
      <c r="A18" s="1">
        <v>160</v>
      </c>
      <c r="B18" s="1">
        <v>500</v>
      </c>
      <c r="C18" s="1">
        <v>463</v>
      </c>
      <c r="D18" s="1" t="s">
        <v>72</v>
      </c>
      <c r="E18" s="11">
        <v>1552</v>
      </c>
      <c r="F18" s="11">
        <v>0</v>
      </c>
      <c r="G18" s="11">
        <v>91434</v>
      </c>
      <c r="H18" s="11">
        <v>35197</v>
      </c>
      <c r="I18" s="11">
        <v>20000</v>
      </c>
      <c r="J18" s="11">
        <v>35000</v>
      </c>
    </row>
    <row r="19" spans="1:10" x14ac:dyDescent="0.3">
      <c r="A19" s="1" t="s">
        <v>1</v>
      </c>
      <c r="B19" s="1" t="s">
        <v>1</v>
      </c>
      <c r="E19" s="9"/>
      <c r="F19" s="9"/>
      <c r="G19" s="9"/>
      <c r="H19" s="9"/>
      <c r="I19" s="9"/>
      <c r="J19" s="9"/>
    </row>
    <row r="20" spans="1:10" x14ac:dyDescent="0.3">
      <c r="D20" s="2" t="s">
        <v>218</v>
      </c>
      <c r="E20" s="32">
        <f t="shared" ref="E20:I20" si="2">SUM(E17:E18)</f>
        <v>73844</v>
      </c>
      <c r="F20" s="32">
        <f t="shared" si="2"/>
        <v>78473</v>
      </c>
      <c r="G20" s="32">
        <f t="shared" si="2"/>
        <v>132742</v>
      </c>
      <c r="H20" s="32">
        <f t="shared" si="2"/>
        <v>93691</v>
      </c>
      <c r="I20" s="32">
        <f t="shared" si="2"/>
        <v>98230</v>
      </c>
      <c r="J20" s="32">
        <f t="shared" ref="J20" si="3">SUM(J17:J18)</f>
        <v>105000</v>
      </c>
    </row>
    <row r="21" spans="1:10" x14ac:dyDescent="0.3">
      <c r="E21" s="9"/>
      <c r="F21" s="9"/>
      <c r="G21" s="9"/>
      <c r="H21" s="9"/>
      <c r="I21" s="9"/>
      <c r="J21" s="9"/>
    </row>
    <row r="22" spans="1:10" x14ac:dyDescent="0.3">
      <c r="D22" s="1" t="s">
        <v>219</v>
      </c>
      <c r="E22" s="9">
        <f t="shared" ref="E22:I22" si="4">SUM(E13-E20)</f>
        <v>-1968</v>
      </c>
      <c r="F22" s="9">
        <f t="shared" si="4"/>
        <v>-5037</v>
      </c>
      <c r="G22" s="9">
        <f t="shared" si="4"/>
        <v>-48128</v>
      </c>
      <c r="H22" s="9">
        <f t="shared" si="4"/>
        <v>26122</v>
      </c>
      <c r="I22" s="9">
        <f t="shared" si="4"/>
        <v>19613</v>
      </c>
      <c r="J22" s="9">
        <f t="shared" ref="J22" si="5">SUM(J13-J20)</f>
        <v>56</v>
      </c>
    </row>
    <row r="23" spans="1:10" x14ac:dyDescent="0.3">
      <c r="E23" s="9"/>
      <c r="F23" s="9"/>
      <c r="G23" s="9"/>
      <c r="H23" s="9"/>
      <c r="I23" s="9"/>
      <c r="J23" s="9"/>
    </row>
    <row r="24" spans="1:10" x14ac:dyDescent="0.3">
      <c r="D24" s="1" t="s">
        <v>16</v>
      </c>
      <c r="E24" s="32">
        <f t="shared" ref="E24:I24" si="6">SUM(E7+E22)</f>
        <v>44525</v>
      </c>
      <c r="F24" s="32">
        <f t="shared" si="6"/>
        <v>36535</v>
      </c>
      <c r="G24" s="32">
        <f t="shared" si="6"/>
        <v>-11593</v>
      </c>
      <c r="H24" s="32">
        <f t="shared" si="6"/>
        <v>14529</v>
      </c>
      <c r="I24" s="32">
        <f t="shared" si="6"/>
        <v>34142</v>
      </c>
      <c r="J24" s="32">
        <f t="shared" ref="J24" si="7">SUM(J7+J22)</f>
        <v>34198</v>
      </c>
    </row>
    <row r="25" spans="1:10" x14ac:dyDescent="0.3">
      <c r="E25" s="9"/>
      <c r="F25" s="9"/>
      <c r="G25" s="9"/>
      <c r="H25" s="9"/>
      <c r="I25" s="9"/>
      <c r="J25" s="9"/>
    </row>
    <row r="26" spans="1:10" x14ac:dyDescent="0.3">
      <c r="E26" s="9"/>
      <c r="F26" s="9"/>
      <c r="G26" s="9"/>
      <c r="H26" s="9"/>
      <c r="I26" s="9"/>
      <c r="J26" s="9"/>
    </row>
    <row r="27" spans="1:10" x14ac:dyDescent="0.3">
      <c r="E27" s="9"/>
      <c r="F27" s="9"/>
      <c r="G27" s="9"/>
      <c r="H27" s="9"/>
      <c r="I27" s="9"/>
      <c r="J27" s="9"/>
    </row>
    <row r="28" spans="1:10" x14ac:dyDescent="0.3">
      <c r="E28" s="9"/>
      <c r="F28" s="9"/>
      <c r="G28" s="9"/>
      <c r="H28" s="9"/>
      <c r="I28" s="9"/>
      <c r="J28" s="9"/>
    </row>
    <row r="29" spans="1:10" x14ac:dyDescent="0.3">
      <c r="E29" s="9"/>
      <c r="F29" s="9"/>
      <c r="G29" s="9"/>
      <c r="H29" s="9"/>
      <c r="I29" s="9"/>
      <c r="J29" s="9"/>
    </row>
    <row r="30" spans="1:10" x14ac:dyDescent="0.3">
      <c r="E30" s="9"/>
      <c r="F30" s="9"/>
      <c r="G30" s="9"/>
      <c r="H30" s="9"/>
      <c r="I30" s="9"/>
      <c r="J30" s="9"/>
    </row>
    <row r="31" spans="1:10" x14ac:dyDescent="0.3">
      <c r="E31" s="9"/>
      <c r="F31" s="9"/>
      <c r="G31" s="9"/>
      <c r="H31" s="9"/>
      <c r="I31" s="9"/>
      <c r="J31" s="9"/>
    </row>
    <row r="32" spans="1:10" x14ac:dyDescent="0.3">
      <c r="E32" s="9"/>
      <c r="F32" s="9"/>
      <c r="G32" s="9"/>
      <c r="H32" s="9"/>
      <c r="I32" s="9"/>
      <c r="J32" s="9"/>
    </row>
    <row r="33" spans="5:10" x14ac:dyDescent="0.3">
      <c r="E33" s="9"/>
      <c r="F33" s="9"/>
      <c r="G33" s="9"/>
      <c r="H33" s="9"/>
      <c r="I33" s="9"/>
      <c r="J33" s="9"/>
    </row>
    <row r="34" spans="5:10" x14ac:dyDescent="0.3">
      <c r="E34" s="9"/>
      <c r="F34" s="9"/>
      <c r="G34" s="9"/>
      <c r="H34" s="9"/>
      <c r="I34" s="9"/>
      <c r="J34" s="9"/>
    </row>
    <row r="35" spans="5:10" x14ac:dyDescent="0.3">
      <c r="E35" s="9"/>
      <c r="F35" s="9"/>
      <c r="G35" s="9"/>
      <c r="H35" s="9"/>
      <c r="I35" s="9"/>
      <c r="J35" s="9"/>
    </row>
  </sheetData>
  <pageMargins left="0.25" right="0.25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8"/>
  <sheetViews>
    <sheetView workbookViewId="0">
      <selection activeCell="J8" sqref="J8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245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1" x14ac:dyDescent="0.3">
      <c r="E6" s="7" t="s">
        <v>3</v>
      </c>
      <c r="F6" s="75" t="s">
        <v>3</v>
      </c>
      <c r="G6" s="75" t="s">
        <v>3</v>
      </c>
      <c r="H6" s="75" t="s">
        <v>3</v>
      </c>
      <c r="I6" s="7" t="s">
        <v>5</v>
      </c>
      <c r="J6" s="7" t="s">
        <v>4</v>
      </c>
    </row>
    <row r="7" spans="1:11" x14ac:dyDescent="0.3">
      <c r="A7" s="2" t="s">
        <v>7</v>
      </c>
      <c r="B7" s="2"/>
      <c r="E7" s="21">
        <v>2412</v>
      </c>
      <c r="F7" s="21">
        <v>3589</v>
      </c>
      <c r="G7" s="21">
        <v>4138</v>
      </c>
      <c r="H7" s="21">
        <v>4787</v>
      </c>
      <c r="I7" s="13">
        <v>4040</v>
      </c>
      <c r="J7" s="13">
        <v>4581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120</v>
      </c>
      <c r="C10" s="1">
        <v>4311</v>
      </c>
      <c r="D10" s="1" t="s">
        <v>36</v>
      </c>
      <c r="E10" s="9">
        <v>530</v>
      </c>
      <c r="F10" s="9">
        <v>544</v>
      </c>
      <c r="G10" s="9">
        <v>643</v>
      </c>
      <c r="H10" s="9">
        <v>635</v>
      </c>
      <c r="I10" s="9">
        <v>537</v>
      </c>
      <c r="J10" s="9">
        <v>500</v>
      </c>
    </row>
    <row r="11" spans="1:11" x14ac:dyDescent="0.3">
      <c r="A11" s="1">
        <v>120</v>
      </c>
      <c r="C11" s="1">
        <v>4381</v>
      </c>
      <c r="D11" s="1" t="s">
        <v>214</v>
      </c>
      <c r="E11" s="9">
        <v>3</v>
      </c>
      <c r="F11" s="9">
        <v>5</v>
      </c>
      <c r="G11" s="9">
        <v>6</v>
      </c>
      <c r="H11" s="9">
        <v>6</v>
      </c>
      <c r="I11" s="9">
        <v>4</v>
      </c>
      <c r="J11" s="9">
        <v>5</v>
      </c>
    </row>
    <row r="12" spans="1:11" x14ac:dyDescent="0.3">
      <c r="A12" s="1">
        <v>120</v>
      </c>
      <c r="C12" s="1">
        <v>4389</v>
      </c>
      <c r="D12" s="1" t="s">
        <v>21</v>
      </c>
      <c r="E12" s="11">
        <v>1500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1" x14ac:dyDescent="0.3">
      <c r="E13" s="9"/>
      <c r="F13" s="9"/>
      <c r="G13" s="9"/>
      <c r="H13" s="9"/>
      <c r="I13" s="9"/>
      <c r="J13" s="9"/>
    </row>
    <row r="14" spans="1:11" x14ac:dyDescent="0.3">
      <c r="D14" s="2" t="s">
        <v>148</v>
      </c>
      <c r="E14" s="32">
        <f t="shared" ref="E14:I14" si="0">SUM(E10:E12)</f>
        <v>2033</v>
      </c>
      <c r="F14" s="32">
        <f t="shared" si="0"/>
        <v>549</v>
      </c>
      <c r="G14" s="32">
        <f t="shared" si="0"/>
        <v>649</v>
      </c>
      <c r="H14" s="32">
        <f t="shared" si="0"/>
        <v>641</v>
      </c>
      <c r="I14" s="32">
        <f t="shared" si="0"/>
        <v>541</v>
      </c>
      <c r="J14" s="32">
        <f t="shared" ref="J14" si="1">SUM(J10:J12)</f>
        <v>505</v>
      </c>
    </row>
    <row r="15" spans="1:11" x14ac:dyDescent="0.3">
      <c r="E15" s="9"/>
      <c r="F15" s="9"/>
      <c r="G15" s="9"/>
      <c r="H15" s="9"/>
      <c r="I15" s="9"/>
      <c r="J15" s="9"/>
    </row>
    <row r="16" spans="1:11" x14ac:dyDescent="0.3">
      <c r="A16" s="7" t="s">
        <v>14</v>
      </c>
      <c r="E16" s="9"/>
      <c r="F16" s="9"/>
      <c r="G16" s="9"/>
      <c r="H16" s="9"/>
      <c r="I16" s="9"/>
      <c r="J16" s="9"/>
    </row>
    <row r="17" spans="1:10" x14ac:dyDescent="0.3">
      <c r="E17" s="9"/>
      <c r="F17" s="9"/>
      <c r="G17" s="9"/>
      <c r="H17" s="9"/>
      <c r="I17" s="9"/>
      <c r="J17" s="9"/>
    </row>
    <row r="18" spans="1:10" x14ac:dyDescent="0.3">
      <c r="A18" s="1">
        <v>120</v>
      </c>
      <c r="B18" s="1">
        <v>500</v>
      </c>
      <c r="C18" s="1">
        <v>512</v>
      </c>
      <c r="D18" s="1" t="s">
        <v>97</v>
      </c>
      <c r="E18" s="9">
        <v>0</v>
      </c>
      <c r="F18" s="9">
        <v>0</v>
      </c>
      <c r="G18" s="9">
        <v>0</v>
      </c>
      <c r="H18" s="9">
        <v>1388</v>
      </c>
      <c r="I18" s="9">
        <v>0</v>
      </c>
      <c r="J18" s="9">
        <v>0</v>
      </c>
    </row>
    <row r="19" spans="1:10" x14ac:dyDescent="0.3">
      <c r="A19" s="1">
        <v>120</v>
      </c>
      <c r="B19" s="1">
        <v>500</v>
      </c>
      <c r="C19" s="1">
        <v>830</v>
      </c>
      <c r="D19" s="1" t="s">
        <v>240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x14ac:dyDescent="0.3">
      <c r="A20" s="1">
        <v>120</v>
      </c>
      <c r="B20" s="1">
        <v>500</v>
      </c>
      <c r="C20" s="1">
        <v>950</v>
      </c>
      <c r="D20" s="1" t="s">
        <v>246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3">
      <c r="A21" s="1">
        <v>120</v>
      </c>
      <c r="B21" s="1">
        <v>500</v>
      </c>
      <c r="C21" s="1">
        <v>929</v>
      </c>
      <c r="D21" s="1" t="s">
        <v>21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x14ac:dyDescent="0.3">
      <c r="A22" s="1" t="s">
        <v>1</v>
      </c>
      <c r="B22" s="1" t="s">
        <v>1</v>
      </c>
      <c r="E22" s="9"/>
      <c r="F22" s="9"/>
      <c r="G22" s="9"/>
      <c r="H22" s="9"/>
      <c r="I22" s="9"/>
      <c r="J22" s="9"/>
    </row>
    <row r="23" spans="1:10" x14ac:dyDescent="0.3">
      <c r="D23" s="2" t="s">
        <v>218</v>
      </c>
      <c r="E23" s="32">
        <f t="shared" ref="E23:I23" si="2">SUM(E18:E21)</f>
        <v>0</v>
      </c>
      <c r="F23" s="32">
        <f t="shared" si="2"/>
        <v>0</v>
      </c>
      <c r="G23" s="32">
        <f t="shared" si="2"/>
        <v>0</v>
      </c>
      <c r="H23" s="32">
        <f t="shared" si="2"/>
        <v>1388</v>
      </c>
      <c r="I23" s="32">
        <f t="shared" si="2"/>
        <v>0</v>
      </c>
      <c r="J23" s="32">
        <f t="shared" ref="J23" si="3">SUM(J18:J21)</f>
        <v>0</v>
      </c>
    </row>
    <row r="24" spans="1:10" x14ac:dyDescent="0.3">
      <c r="E24" s="9"/>
      <c r="F24" s="9"/>
      <c r="G24" s="9"/>
      <c r="H24" s="9"/>
      <c r="I24" s="9"/>
      <c r="J24" s="9"/>
    </row>
    <row r="25" spans="1:10" x14ac:dyDescent="0.3">
      <c r="D25" s="1" t="s">
        <v>219</v>
      </c>
      <c r="E25" s="9">
        <f t="shared" ref="E25:I25" si="4">SUM(E14-E23)</f>
        <v>2033</v>
      </c>
      <c r="F25" s="9">
        <f t="shared" si="4"/>
        <v>549</v>
      </c>
      <c r="G25" s="9">
        <f t="shared" si="4"/>
        <v>649</v>
      </c>
      <c r="H25" s="9">
        <f t="shared" si="4"/>
        <v>-747</v>
      </c>
      <c r="I25" s="9">
        <f t="shared" si="4"/>
        <v>541</v>
      </c>
      <c r="J25" s="9">
        <f t="shared" ref="J25" si="5">SUM(J14-J23)</f>
        <v>505</v>
      </c>
    </row>
    <row r="26" spans="1:10" x14ac:dyDescent="0.3">
      <c r="E26" s="9"/>
      <c r="F26" s="9"/>
      <c r="G26" s="9"/>
      <c r="H26" s="9"/>
      <c r="I26" s="9"/>
      <c r="J26" s="9"/>
    </row>
    <row r="27" spans="1:10" x14ac:dyDescent="0.3">
      <c r="D27" s="1" t="s">
        <v>16</v>
      </c>
      <c r="E27" s="32">
        <f t="shared" ref="E27:I27" si="6">SUM(E7+E25)</f>
        <v>4445</v>
      </c>
      <c r="F27" s="32">
        <f t="shared" si="6"/>
        <v>4138</v>
      </c>
      <c r="G27" s="32">
        <f t="shared" si="6"/>
        <v>4787</v>
      </c>
      <c r="H27" s="32">
        <f t="shared" si="6"/>
        <v>4040</v>
      </c>
      <c r="I27" s="32">
        <f t="shared" si="6"/>
        <v>4581</v>
      </c>
      <c r="J27" s="32">
        <f t="shared" ref="J27" si="7">SUM(J7+J25)</f>
        <v>5086</v>
      </c>
    </row>
    <row r="28" spans="1:10" x14ac:dyDescent="0.3">
      <c r="E28" s="9"/>
      <c r="F28" s="9"/>
      <c r="G28" s="9"/>
      <c r="H28" s="9"/>
      <c r="I28" s="9"/>
      <c r="J28" s="9"/>
    </row>
    <row r="29" spans="1:10" x14ac:dyDescent="0.3">
      <c r="E29" s="9"/>
      <c r="F29" s="9"/>
      <c r="G29" s="9"/>
      <c r="H29" s="9"/>
      <c r="I29" s="9"/>
      <c r="J29" s="9"/>
    </row>
    <row r="30" spans="1:10" x14ac:dyDescent="0.3">
      <c r="E30" s="9"/>
      <c r="F30" s="9"/>
      <c r="G30" s="9"/>
      <c r="H30" s="9"/>
      <c r="I30" s="9"/>
      <c r="J30" s="9"/>
    </row>
    <row r="31" spans="1:10" x14ac:dyDescent="0.3">
      <c r="E31" s="9"/>
      <c r="F31" s="9"/>
      <c r="G31" s="9"/>
      <c r="H31" s="9"/>
      <c r="I31" s="9"/>
      <c r="J31" s="9"/>
    </row>
    <row r="32" spans="1:10" x14ac:dyDescent="0.3">
      <c r="E32" s="9"/>
      <c r="F32" s="9"/>
      <c r="G32" s="9"/>
      <c r="H32" s="9"/>
      <c r="I32" s="9"/>
      <c r="J32" s="9"/>
    </row>
    <row r="33" spans="5:10" x14ac:dyDescent="0.3">
      <c r="E33" s="9"/>
      <c r="F33" s="9"/>
      <c r="G33" s="9"/>
      <c r="H33" s="9"/>
      <c r="I33" s="9"/>
      <c r="J33" s="9"/>
    </row>
    <row r="34" spans="5:10" x14ac:dyDescent="0.3">
      <c r="E34" s="9"/>
      <c r="F34" s="9"/>
      <c r="G34" s="9"/>
      <c r="H34" s="9"/>
      <c r="I34" s="9"/>
      <c r="J34" s="9"/>
    </row>
    <row r="35" spans="5:10" x14ac:dyDescent="0.3">
      <c r="E35" s="9"/>
      <c r="F35" s="9"/>
      <c r="G35" s="9"/>
      <c r="H35" s="9"/>
      <c r="I35" s="9"/>
      <c r="J35" s="9"/>
    </row>
    <row r="36" spans="5:10" x14ac:dyDescent="0.3">
      <c r="E36" s="9"/>
      <c r="F36" s="9"/>
      <c r="G36" s="9"/>
      <c r="H36" s="9"/>
      <c r="I36" s="9"/>
      <c r="J36" s="9"/>
    </row>
    <row r="37" spans="5:10" x14ac:dyDescent="0.3">
      <c r="E37" s="9"/>
      <c r="F37" s="9"/>
      <c r="G37" s="9"/>
      <c r="H37" s="9"/>
      <c r="I37" s="9"/>
      <c r="J37" s="9"/>
    </row>
    <row r="38" spans="5:10" x14ac:dyDescent="0.3">
      <c r="E38" s="9"/>
      <c r="F38" s="9"/>
      <c r="G38" s="9"/>
      <c r="H38" s="9"/>
      <c r="I38" s="9"/>
      <c r="J38" s="9"/>
    </row>
  </sheetData>
  <pageMargins left="0.25" right="0.25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I33" sqref="I33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247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1" x14ac:dyDescent="0.3">
      <c r="E6" s="7" t="s">
        <v>3</v>
      </c>
      <c r="F6" s="75" t="s">
        <v>3</v>
      </c>
      <c r="G6" s="75" t="s">
        <v>3</v>
      </c>
      <c r="H6" s="75" t="s">
        <v>3</v>
      </c>
      <c r="I6" s="7" t="s">
        <v>5</v>
      </c>
      <c r="J6" s="7" t="s">
        <v>4</v>
      </c>
    </row>
    <row r="7" spans="1:11" x14ac:dyDescent="0.3">
      <c r="A7" s="2" t="s">
        <v>7</v>
      </c>
      <c r="B7" s="2"/>
      <c r="E7" s="21">
        <v>205073</v>
      </c>
      <c r="F7" s="21">
        <v>290879</v>
      </c>
      <c r="G7" s="21">
        <v>349547</v>
      </c>
      <c r="H7" s="21">
        <v>387398</v>
      </c>
      <c r="I7" s="13">
        <v>445384</v>
      </c>
      <c r="J7" s="13">
        <v>455094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140</v>
      </c>
      <c r="C10" s="1">
        <v>4311</v>
      </c>
      <c r="D10" s="1" t="s">
        <v>36</v>
      </c>
      <c r="E10" s="9">
        <v>96330</v>
      </c>
      <c r="F10" s="9">
        <v>107010</v>
      </c>
      <c r="G10" s="9">
        <v>108009</v>
      </c>
      <c r="H10" s="9">
        <v>103534</v>
      </c>
      <c r="I10" s="9">
        <v>70675</v>
      </c>
      <c r="J10" s="9">
        <v>75000</v>
      </c>
    </row>
    <row r="11" spans="1:11" x14ac:dyDescent="0.3">
      <c r="A11" s="1">
        <v>140</v>
      </c>
      <c r="C11" s="1">
        <v>4381</v>
      </c>
      <c r="D11" s="1" t="s">
        <v>214</v>
      </c>
      <c r="E11" s="11">
        <v>339</v>
      </c>
      <c r="F11" s="11">
        <v>415</v>
      </c>
      <c r="G11" s="11">
        <v>530</v>
      </c>
      <c r="H11" s="11">
        <v>532</v>
      </c>
      <c r="I11" s="11">
        <v>470</v>
      </c>
      <c r="J11" s="11">
        <v>500</v>
      </c>
    </row>
    <row r="12" spans="1:11" x14ac:dyDescent="0.3">
      <c r="E12" s="9"/>
      <c r="F12" s="9"/>
      <c r="G12" s="9"/>
      <c r="H12" s="9"/>
      <c r="I12" s="9"/>
      <c r="J12" s="9"/>
    </row>
    <row r="13" spans="1:11" x14ac:dyDescent="0.3">
      <c r="D13" s="2" t="s">
        <v>148</v>
      </c>
      <c r="E13" s="32">
        <f t="shared" ref="E13:I13" si="0">SUM(E10:E11)</f>
        <v>96669</v>
      </c>
      <c r="F13" s="32">
        <f t="shared" si="0"/>
        <v>107425</v>
      </c>
      <c r="G13" s="32">
        <f t="shared" si="0"/>
        <v>108539</v>
      </c>
      <c r="H13" s="32">
        <f t="shared" si="0"/>
        <v>104066</v>
      </c>
      <c r="I13" s="32">
        <f t="shared" si="0"/>
        <v>71145</v>
      </c>
      <c r="J13" s="32">
        <f t="shared" ref="J13" si="1">SUM(J10:J11)</f>
        <v>75500</v>
      </c>
    </row>
    <row r="14" spans="1:11" x14ac:dyDescent="0.3">
      <c r="E14" s="9"/>
      <c r="F14" s="9"/>
      <c r="G14" s="9"/>
      <c r="H14" s="9"/>
      <c r="I14" s="9"/>
      <c r="J14" s="9"/>
    </row>
    <row r="15" spans="1:11" x14ac:dyDescent="0.3">
      <c r="A15" s="7" t="s">
        <v>14</v>
      </c>
      <c r="E15" s="9"/>
      <c r="F15" s="9"/>
      <c r="G15" s="9"/>
      <c r="H15" s="9"/>
      <c r="I15" s="9"/>
      <c r="J15" s="9"/>
    </row>
    <row r="16" spans="1:11" x14ac:dyDescent="0.3">
      <c r="E16" s="9"/>
      <c r="F16" s="9"/>
      <c r="G16" s="9"/>
      <c r="H16" s="9"/>
      <c r="I16" s="9"/>
      <c r="J16" s="9"/>
    </row>
    <row r="17" spans="1:10" x14ac:dyDescent="0.3">
      <c r="A17" s="1">
        <v>140</v>
      </c>
      <c r="B17" s="1">
        <v>500</v>
      </c>
      <c r="C17" s="1">
        <v>453</v>
      </c>
      <c r="D17" s="1" t="s">
        <v>248</v>
      </c>
      <c r="E17" s="9">
        <v>28126</v>
      </c>
      <c r="F17" s="9">
        <v>5273</v>
      </c>
      <c r="G17" s="9">
        <v>9455</v>
      </c>
      <c r="H17" s="9">
        <v>7771</v>
      </c>
      <c r="I17" s="9">
        <v>2805</v>
      </c>
      <c r="J17" s="9">
        <v>5000</v>
      </c>
    </row>
    <row r="18" spans="1:10" x14ac:dyDescent="0.3">
      <c r="A18" s="1">
        <v>140</v>
      </c>
      <c r="B18" s="1">
        <v>500</v>
      </c>
      <c r="C18" s="1">
        <v>592</v>
      </c>
      <c r="D18" s="1" t="s">
        <v>249</v>
      </c>
      <c r="E18" s="9">
        <v>30422</v>
      </c>
      <c r="F18" s="9">
        <v>43484</v>
      </c>
      <c r="G18" s="9">
        <v>60883</v>
      </c>
      <c r="H18" s="9">
        <v>38309</v>
      </c>
      <c r="I18" s="9">
        <v>58630</v>
      </c>
      <c r="J18" s="9">
        <v>60000</v>
      </c>
    </row>
    <row r="19" spans="1:10" x14ac:dyDescent="0.3">
      <c r="A19" s="1">
        <v>140</v>
      </c>
      <c r="B19" s="1">
        <v>500</v>
      </c>
      <c r="C19" s="1">
        <v>929</v>
      </c>
      <c r="D19" s="1" t="s">
        <v>21</v>
      </c>
      <c r="E19" s="11">
        <v>0</v>
      </c>
      <c r="F19" s="11">
        <v>0</v>
      </c>
      <c r="G19" s="11">
        <v>350</v>
      </c>
      <c r="H19" s="11">
        <v>0</v>
      </c>
      <c r="I19" s="11">
        <v>0</v>
      </c>
      <c r="J19" s="11">
        <v>0</v>
      </c>
    </row>
    <row r="20" spans="1:10" x14ac:dyDescent="0.3">
      <c r="A20" s="1" t="s">
        <v>1</v>
      </c>
      <c r="B20" s="1" t="s">
        <v>1</v>
      </c>
      <c r="E20" s="9"/>
      <c r="F20" s="9"/>
      <c r="G20" s="9"/>
      <c r="H20" s="9"/>
      <c r="I20" s="9"/>
      <c r="J20" s="9"/>
    </row>
    <row r="21" spans="1:10" x14ac:dyDescent="0.3">
      <c r="D21" s="2" t="s">
        <v>218</v>
      </c>
      <c r="E21" s="32">
        <f t="shared" ref="E21:I21" si="2">SUM(E17:E19)</f>
        <v>58548</v>
      </c>
      <c r="F21" s="32">
        <f t="shared" si="2"/>
        <v>48757</v>
      </c>
      <c r="G21" s="32">
        <f t="shared" si="2"/>
        <v>70688</v>
      </c>
      <c r="H21" s="32">
        <f t="shared" si="2"/>
        <v>46080</v>
      </c>
      <c r="I21" s="32">
        <f t="shared" si="2"/>
        <v>61435</v>
      </c>
      <c r="J21" s="32">
        <f t="shared" ref="J21" si="3">SUM(J17:J19)</f>
        <v>65000</v>
      </c>
    </row>
    <row r="22" spans="1:10" x14ac:dyDescent="0.3">
      <c r="E22" s="9"/>
      <c r="F22" s="9"/>
      <c r="G22" s="9"/>
      <c r="H22" s="9"/>
      <c r="I22" s="9"/>
      <c r="J22" s="9"/>
    </row>
    <row r="23" spans="1:10" x14ac:dyDescent="0.3">
      <c r="D23" s="1" t="s">
        <v>219</v>
      </c>
      <c r="E23" s="9">
        <f t="shared" ref="E23:I23" si="4">SUM(E13-E21)</f>
        <v>38121</v>
      </c>
      <c r="F23" s="9">
        <f t="shared" si="4"/>
        <v>58668</v>
      </c>
      <c r="G23" s="9">
        <f t="shared" si="4"/>
        <v>37851</v>
      </c>
      <c r="H23" s="9">
        <f t="shared" si="4"/>
        <v>57986</v>
      </c>
      <c r="I23" s="9">
        <f t="shared" si="4"/>
        <v>9710</v>
      </c>
      <c r="J23" s="9">
        <f t="shared" ref="J23" si="5">SUM(J13-J21)</f>
        <v>10500</v>
      </c>
    </row>
    <row r="24" spans="1:10" x14ac:dyDescent="0.3">
      <c r="E24" s="9"/>
      <c r="F24" s="9"/>
      <c r="G24" s="9"/>
      <c r="H24" s="9"/>
      <c r="I24" s="9"/>
      <c r="J24" s="9"/>
    </row>
    <row r="25" spans="1:10" x14ac:dyDescent="0.3">
      <c r="D25" s="1" t="s">
        <v>16</v>
      </c>
      <c r="E25" s="32">
        <f t="shared" ref="E25:I25" si="6">SUM(E7+E23)</f>
        <v>243194</v>
      </c>
      <c r="F25" s="32">
        <f t="shared" si="6"/>
        <v>349547</v>
      </c>
      <c r="G25" s="32">
        <f t="shared" si="6"/>
        <v>387398</v>
      </c>
      <c r="H25" s="32">
        <f t="shared" si="6"/>
        <v>445384</v>
      </c>
      <c r="I25" s="32">
        <f t="shared" si="6"/>
        <v>455094</v>
      </c>
      <c r="J25" s="32">
        <f t="shared" ref="J25" si="7">SUM(J7+J23)</f>
        <v>465594</v>
      </c>
    </row>
    <row r="26" spans="1:10" x14ac:dyDescent="0.3">
      <c r="E26" s="9"/>
      <c r="F26" s="9"/>
      <c r="G26" s="9"/>
      <c r="H26" s="9"/>
      <c r="I26" s="9"/>
      <c r="J26" s="9"/>
    </row>
    <row r="27" spans="1:10" x14ac:dyDescent="0.3">
      <c r="E27" s="9"/>
      <c r="F27" s="9"/>
      <c r="G27" s="9"/>
      <c r="H27" s="9"/>
      <c r="I27" s="9"/>
      <c r="J27" s="9"/>
    </row>
    <row r="28" spans="1:10" x14ac:dyDescent="0.3">
      <c r="E28" s="9"/>
      <c r="F28" s="9"/>
      <c r="G28" s="9"/>
      <c r="H28" s="9"/>
      <c r="I28" s="9"/>
      <c r="J28" s="9"/>
    </row>
    <row r="29" spans="1:10" x14ac:dyDescent="0.3">
      <c r="E29" s="9"/>
      <c r="F29" s="9"/>
      <c r="G29" s="9"/>
      <c r="H29" s="9"/>
      <c r="I29" s="9"/>
      <c r="J29" s="9"/>
    </row>
    <row r="30" spans="1:10" x14ac:dyDescent="0.3">
      <c r="E30" s="9"/>
      <c r="F30" s="9"/>
      <c r="G30" s="9"/>
      <c r="H30" s="9"/>
      <c r="I30" s="9"/>
      <c r="J30" s="9"/>
    </row>
    <row r="31" spans="1:10" x14ac:dyDescent="0.3">
      <c r="E31" s="9"/>
      <c r="F31" s="9"/>
      <c r="G31" s="9"/>
      <c r="H31" s="9"/>
      <c r="I31" s="9"/>
      <c r="J31" s="9"/>
    </row>
    <row r="32" spans="1:10" x14ac:dyDescent="0.3">
      <c r="E32" s="9"/>
      <c r="F32" s="9"/>
      <c r="G32" s="9"/>
      <c r="H32" s="9"/>
      <c r="I32" s="9"/>
      <c r="J32" s="9"/>
    </row>
    <row r="33" spans="5:10" x14ac:dyDescent="0.3">
      <c r="E33" s="9"/>
      <c r="F33" s="9"/>
      <c r="G33" s="9"/>
      <c r="H33" s="9"/>
      <c r="I33" s="9"/>
      <c r="J33" s="9"/>
    </row>
    <row r="34" spans="5:10" x14ac:dyDescent="0.3">
      <c r="E34" s="9"/>
      <c r="F34" s="9"/>
      <c r="G34" s="9"/>
      <c r="H34" s="9"/>
      <c r="I34" s="9"/>
      <c r="J34" s="9"/>
    </row>
    <row r="35" spans="5:10" x14ac:dyDescent="0.3">
      <c r="E35" s="9"/>
      <c r="F35" s="9"/>
      <c r="G35" s="9"/>
      <c r="H35" s="9"/>
      <c r="I35" s="9"/>
      <c r="J35" s="9"/>
    </row>
    <row r="36" spans="5:10" x14ac:dyDescent="0.3">
      <c r="E36" s="9"/>
      <c r="F36" s="9"/>
      <c r="G36" s="9"/>
      <c r="H36" s="9"/>
      <c r="I36" s="9"/>
      <c r="J36" s="9"/>
    </row>
  </sheetData>
  <pageMargins left="0.25" right="0.25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6"/>
  <sheetViews>
    <sheetView workbookViewId="0">
      <selection activeCell="L17" sqref="L17"/>
    </sheetView>
  </sheetViews>
  <sheetFormatPr defaultColWidth="8.69921875" defaultRowHeight="13.25" x14ac:dyDescent="0.3"/>
  <cols>
    <col min="1" max="3" width="5.69921875" style="1" customWidth="1"/>
    <col min="4" max="4" width="20.69921875" style="1" customWidth="1"/>
    <col min="5" max="6" width="8.69921875" style="1"/>
    <col min="7" max="7" width="10.8984375" style="1" bestFit="1" customWidth="1"/>
    <col min="8" max="258" width="8.69921875" style="1"/>
    <col min="259" max="259" width="30.69921875" style="1" customWidth="1"/>
    <col min="260" max="514" width="8.69921875" style="1"/>
    <col min="515" max="515" width="30.69921875" style="1" customWidth="1"/>
    <col min="516" max="770" width="8.69921875" style="1"/>
    <col min="771" max="771" width="30.69921875" style="1" customWidth="1"/>
    <col min="772" max="1026" width="8.69921875" style="1"/>
    <col min="1027" max="1027" width="30.69921875" style="1" customWidth="1"/>
    <col min="1028" max="1282" width="8.69921875" style="1"/>
    <col min="1283" max="1283" width="30.69921875" style="1" customWidth="1"/>
    <col min="1284" max="1538" width="8.69921875" style="1"/>
    <col min="1539" max="1539" width="30.69921875" style="1" customWidth="1"/>
    <col min="1540" max="1794" width="8.69921875" style="1"/>
    <col min="1795" max="1795" width="30.69921875" style="1" customWidth="1"/>
    <col min="1796" max="2050" width="8.69921875" style="1"/>
    <col min="2051" max="2051" width="30.69921875" style="1" customWidth="1"/>
    <col min="2052" max="2306" width="8.69921875" style="1"/>
    <col min="2307" max="2307" width="30.69921875" style="1" customWidth="1"/>
    <col min="2308" max="2562" width="8.69921875" style="1"/>
    <col min="2563" max="2563" width="30.69921875" style="1" customWidth="1"/>
    <col min="2564" max="2818" width="8.69921875" style="1"/>
    <col min="2819" max="2819" width="30.69921875" style="1" customWidth="1"/>
    <col min="2820" max="3074" width="8.69921875" style="1"/>
    <col min="3075" max="3075" width="30.69921875" style="1" customWidth="1"/>
    <col min="3076" max="3330" width="8.69921875" style="1"/>
    <col min="3331" max="3331" width="30.69921875" style="1" customWidth="1"/>
    <col min="3332" max="3586" width="8.69921875" style="1"/>
    <col min="3587" max="3587" width="30.69921875" style="1" customWidth="1"/>
    <col min="3588" max="3842" width="8.69921875" style="1"/>
    <col min="3843" max="3843" width="30.69921875" style="1" customWidth="1"/>
    <col min="3844" max="4098" width="8.69921875" style="1"/>
    <col min="4099" max="4099" width="30.69921875" style="1" customWidth="1"/>
    <col min="4100" max="4354" width="8.69921875" style="1"/>
    <col min="4355" max="4355" width="30.69921875" style="1" customWidth="1"/>
    <col min="4356" max="4610" width="8.69921875" style="1"/>
    <col min="4611" max="4611" width="30.69921875" style="1" customWidth="1"/>
    <col min="4612" max="4866" width="8.69921875" style="1"/>
    <col min="4867" max="4867" width="30.69921875" style="1" customWidth="1"/>
    <col min="4868" max="5122" width="8.69921875" style="1"/>
    <col min="5123" max="5123" width="30.69921875" style="1" customWidth="1"/>
    <col min="5124" max="5378" width="8.69921875" style="1"/>
    <col min="5379" max="5379" width="30.69921875" style="1" customWidth="1"/>
    <col min="5380" max="5634" width="8.69921875" style="1"/>
    <col min="5635" max="5635" width="30.69921875" style="1" customWidth="1"/>
    <col min="5636" max="5890" width="8.69921875" style="1"/>
    <col min="5891" max="5891" width="30.69921875" style="1" customWidth="1"/>
    <col min="5892" max="6146" width="8.69921875" style="1"/>
    <col min="6147" max="6147" width="30.69921875" style="1" customWidth="1"/>
    <col min="6148" max="6402" width="8.69921875" style="1"/>
    <col min="6403" max="6403" width="30.69921875" style="1" customWidth="1"/>
    <col min="6404" max="6658" width="8.69921875" style="1"/>
    <col min="6659" max="6659" width="30.69921875" style="1" customWidth="1"/>
    <col min="6660" max="6914" width="8.69921875" style="1"/>
    <col min="6915" max="6915" width="30.69921875" style="1" customWidth="1"/>
    <col min="6916" max="7170" width="8.69921875" style="1"/>
    <col min="7171" max="7171" width="30.69921875" style="1" customWidth="1"/>
    <col min="7172" max="7426" width="8.69921875" style="1"/>
    <col min="7427" max="7427" width="30.69921875" style="1" customWidth="1"/>
    <col min="7428" max="7682" width="8.69921875" style="1"/>
    <col min="7683" max="7683" width="30.69921875" style="1" customWidth="1"/>
    <col min="7684" max="7938" width="8.69921875" style="1"/>
    <col min="7939" max="7939" width="30.69921875" style="1" customWidth="1"/>
    <col min="7940" max="8194" width="8.69921875" style="1"/>
    <col min="8195" max="8195" width="30.69921875" style="1" customWidth="1"/>
    <col min="8196" max="8450" width="8.69921875" style="1"/>
    <col min="8451" max="8451" width="30.69921875" style="1" customWidth="1"/>
    <col min="8452" max="8706" width="8.69921875" style="1"/>
    <col min="8707" max="8707" width="30.69921875" style="1" customWidth="1"/>
    <col min="8708" max="8962" width="8.69921875" style="1"/>
    <col min="8963" max="8963" width="30.69921875" style="1" customWidth="1"/>
    <col min="8964" max="9218" width="8.69921875" style="1"/>
    <col min="9219" max="9219" width="30.69921875" style="1" customWidth="1"/>
    <col min="9220" max="9474" width="8.69921875" style="1"/>
    <col min="9475" max="9475" width="30.69921875" style="1" customWidth="1"/>
    <col min="9476" max="9730" width="8.69921875" style="1"/>
    <col min="9731" max="9731" width="30.69921875" style="1" customWidth="1"/>
    <col min="9732" max="9986" width="8.69921875" style="1"/>
    <col min="9987" max="9987" width="30.69921875" style="1" customWidth="1"/>
    <col min="9988" max="10242" width="8.69921875" style="1"/>
    <col min="10243" max="10243" width="30.69921875" style="1" customWidth="1"/>
    <col min="10244" max="10498" width="8.69921875" style="1"/>
    <col min="10499" max="10499" width="30.69921875" style="1" customWidth="1"/>
    <col min="10500" max="10754" width="8.69921875" style="1"/>
    <col min="10755" max="10755" width="30.69921875" style="1" customWidth="1"/>
    <col min="10756" max="11010" width="8.69921875" style="1"/>
    <col min="11011" max="11011" width="30.69921875" style="1" customWidth="1"/>
    <col min="11012" max="11266" width="8.69921875" style="1"/>
    <col min="11267" max="11267" width="30.69921875" style="1" customWidth="1"/>
    <col min="11268" max="11522" width="8.69921875" style="1"/>
    <col min="11523" max="11523" width="30.69921875" style="1" customWidth="1"/>
    <col min="11524" max="11778" width="8.69921875" style="1"/>
    <col min="11779" max="11779" width="30.69921875" style="1" customWidth="1"/>
    <col min="11780" max="12034" width="8.69921875" style="1"/>
    <col min="12035" max="12035" width="30.69921875" style="1" customWidth="1"/>
    <col min="12036" max="12290" width="8.69921875" style="1"/>
    <col min="12291" max="12291" width="30.69921875" style="1" customWidth="1"/>
    <col min="12292" max="12546" width="8.69921875" style="1"/>
    <col min="12547" max="12547" width="30.69921875" style="1" customWidth="1"/>
    <col min="12548" max="12802" width="8.69921875" style="1"/>
    <col min="12803" max="12803" width="30.69921875" style="1" customWidth="1"/>
    <col min="12804" max="13058" width="8.69921875" style="1"/>
    <col min="13059" max="13059" width="30.69921875" style="1" customWidth="1"/>
    <col min="13060" max="13314" width="8.69921875" style="1"/>
    <col min="13315" max="13315" width="30.69921875" style="1" customWidth="1"/>
    <col min="13316" max="13570" width="8.69921875" style="1"/>
    <col min="13571" max="13571" width="30.69921875" style="1" customWidth="1"/>
    <col min="13572" max="13826" width="8.69921875" style="1"/>
    <col min="13827" max="13827" width="30.69921875" style="1" customWidth="1"/>
    <col min="13828" max="14082" width="8.69921875" style="1"/>
    <col min="14083" max="14083" width="30.69921875" style="1" customWidth="1"/>
    <col min="14084" max="14338" width="8.69921875" style="1"/>
    <col min="14339" max="14339" width="30.69921875" style="1" customWidth="1"/>
    <col min="14340" max="14594" width="8.69921875" style="1"/>
    <col min="14595" max="14595" width="30.69921875" style="1" customWidth="1"/>
    <col min="14596" max="14850" width="8.69921875" style="1"/>
    <col min="14851" max="14851" width="30.69921875" style="1" customWidth="1"/>
    <col min="14852" max="15106" width="8.69921875" style="1"/>
    <col min="15107" max="15107" width="30.69921875" style="1" customWidth="1"/>
    <col min="15108" max="15362" width="8.69921875" style="1"/>
    <col min="15363" max="15363" width="30.69921875" style="1" customWidth="1"/>
    <col min="15364" max="15618" width="8.69921875" style="1"/>
    <col min="15619" max="15619" width="30.69921875" style="1" customWidth="1"/>
    <col min="15620" max="15874" width="8.69921875" style="1"/>
    <col min="15875" max="15875" width="30.69921875" style="1" customWidth="1"/>
    <col min="15876" max="16130" width="8.69921875" style="1"/>
    <col min="16131" max="16131" width="30.69921875" style="1" customWidth="1"/>
    <col min="16132" max="16384" width="8.6992187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331</v>
      </c>
      <c r="E4" s="3"/>
      <c r="F4" s="3"/>
      <c r="G4" s="3"/>
      <c r="H4" s="3"/>
      <c r="I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0.94117647058823528</v>
      </c>
      <c r="F5" s="6" t="s">
        <v>2</v>
      </c>
      <c r="G5" s="2" t="s">
        <v>6</v>
      </c>
      <c r="H5" s="2" t="s">
        <v>312</v>
      </c>
      <c r="I5" s="2" t="s">
        <v>334</v>
      </c>
    </row>
    <row r="6" spans="1:11" x14ac:dyDescent="0.3">
      <c r="E6" s="7" t="s">
        <v>3</v>
      </c>
      <c r="F6" s="7" t="s">
        <v>3</v>
      </c>
      <c r="G6" s="7" t="s">
        <v>3</v>
      </c>
      <c r="H6" s="7" t="s">
        <v>5</v>
      </c>
      <c r="I6" s="7" t="s">
        <v>4</v>
      </c>
    </row>
    <row r="7" spans="1:11" x14ac:dyDescent="0.3">
      <c r="A7" s="2" t="s">
        <v>7</v>
      </c>
      <c r="B7" s="2"/>
      <c r="E7" s="21">
        <v>0</v>
      </c>
      <c r="F7" s="21">
        <v>0</v>
      </c>
      <c r="G7" s="21">
        <v>101725</v>
      </c>
      <c r="H7" s="13">
        <v>135569</v>
      </c>
      <c r="I7" s="13">
        <v>31064</v>
      </c>
      <c r="J7" s="1" t="s">
        <v>1</v>
      </c>
    </row>
    <row r="8" spans="1:11" x14ac:dyDescent="0.3">
      <c r="E8" s="7"/>
      <c r="F8" s="7"/>
      <c r="G8" s="7"/>
      <c r="H8" s="7"/>
      <c r="I8" s="7"/>
    </row>
    <row r="9" spans="1:11" x14ac:dyDescent="0.3">
      <c r="A9" s="7" t="s">
        <v>8</v>
      </c>
      <c r="E9" s="7"/>
      <c r="F9" s="7"/>
      <c r="G9" s="7"/>
      <c r="H9" s="7"/>
      <c r="I9" s="7"/>
    </row>
    <row r="10" spans="1:11" x14ac:dyDescent="0.3">
      <c r="A10" s="1">
        <v>280</v>
      </c>
      <c r="B10" s="26"/>
      <c r="C10" s="1">
        <v>4350</v>
      </c>
      <c r="D10" s="1" t="s">
        <v>259</v>
      </c>
      <c r="E10" s="9">
        <v>54649</v>
      </c>
      <c r="F10" s="9">
        <v>110693</v>
      </c>
      <c r="G10" s="9">
        <v>116222</v>
      </c>
      <c r="H10" s="9">
        <v>95375</v>
      </c>
      <c r="I10" s="9">
        <v>100000</v>
      </c>
      <c r="K10" s="1" t="s">
        <v>1</v>
      </c>
    </row>
    <row r="11" spans="1:11" x14ac:dyDescent="0.3">
      <c r="A11" s="1">
        <v>280</v>
      </c>
      <c r="B11" s="26" t="s">
        <v>1</v>
      </c>
      <c r="C11" s="1">
        <v>4381</v>
      </c>
      <c r="D11" s="1" t="s">
        <v>122</v>
      </c>
      <c r="E11" s="3">
        <v>0</v>
      </c>
      <c r="F11" s="3">
        <v>629</v>
      </c>
      <c r="G11" s="12">
        <v>3454</v>
      </c>
      <c r="H11" s="12">
        <v>3920</v>
      </c>
      <c r="I11" s="11">
        <v>3500</v>
      </c>
    </row>
    <row r="12" spans="1:11" x14ac:dyDescent="0.3">
      <c r="A12" s="26"/>
      <c r="B12" s="26"/>
      <c r="C12" s="26"/>
      <c r="E12" s="10"/>
    </row>
    <row r="13" spans="1:11" x14ac:dyDescent="0.3">
      <c r="D13" s="2" t="s">
        <v>267</v>
      </c>
      <c r="E13" s="44">
        <f>SUM(E10:E11)</f>
        <v>54649</v>
      </c>
      <c r="F13" s="44">
        <f>SUM(F10:F11)</f>
        <v>111322</v>
      </c>
      <c r="G13" s="44">
        <f>SUM(G10:G11)</f>
        <v>119676</v>
      </c>
      <c r="H13" s="44">
        <f>SUM(H10:H11)</f>
        <v>99295</v>
      </c>
      <c r="I13" s="44">
        <f>SUM(I10:I11)</f>
        <v>103500</v>
      </c>
    </row>
    <row r="14" spans="1:11" x14ac:dyDescent="0.3">
      <c r="A14" s="1" t="s">
        <v>1</v>
      </c>
      <c r="E14" s="9"/>
    </row>
    <row r="15" spans="1:11" x14ac:dyDescent="0.3">
      <c r="E15" s="9"/>
    </row>
    <row r="16" spans="1:11" x14ac:dyDescent="0.3">
      <c r="A16" s="2" t="s">
        <v>268</v>
      </c>
      <c r="E16" s="9"/>
    </row>
    <row r="17" spans="1:12" x14ac:dyDescent="0.3">
      <c r="A17" s="1">
        <v>280</v>
      </c>
      <c r="B17" s="1">
        <v>500</v>
      </c>
      <c r="C17" s="1">
        <v>549</v>
      </c>
      <c r="D17" s="1" t="s">
        <v>19</v>
      </c>
      <c r="E17" s="9">
        <v>0</v>
      </c>
      <c r="F17" s="9">
        <v>9060</v>
      </c>
      <c r="G17" s="9">
        <v>11600</v>
      </c>
      <c r="H17" s="9">
        <v>33000</v>
      </c>
      <c r="I17" s="9">
        <v>50000</v>
      </c>
      <c r="L17" s="1" t="s">
        <v>1</v>
      </c>
    </row>
    <row r="18" spans="1:12" x14ac:dyDescent="0.3">
      <c r="A18" s="53">
        <v>280</v>
      </c>
      <c r="B18" s="53">
        <v>500</v>
      </c>
      <c r="C18" s="1">
        <v>850</v>
      </c>
      <c r="D18" s="26" t="s">
        <v>276</v>
      </c>
      <c r="E18" s="8">
        <v>0</v>
      </c>
      <c r="F18" s="1">
        <v>537</v>
      </c>
      <c r="G18" s="9">
        <v>11938</v>
      </c>
      <c r="H18" s="10">
        <v>120000</v>
      </c>
      <c r="I18" s="10">
        <v>50000</v>
      </c>
      <c r="K18" s="1" t="s">
        <v>1</v>
      </c>
    </row>
    <row r="19" spans="1:12" x14ac:dyDescent="0.3">
      <c r="A19" s="1">
        <v>280</v>
      </c>
      <c r="B19" s="1">
        <v>500</v>
      </c>
      <c r="C19" s="26" t="s">
        <v>308</v>
      </c>
      <c r="D19" s="26" t="s">
        <v>21</v>
      </c>
      <c r="E19" s="9">
        <v>0</v>
      </c>
      <c r="F19" s="1">
        <v>0</v>
      </c>
      <c r="G19" s="10">
        <v>12294</v>
      </c>
      <c r="H19" s="10">
        <v>800</v>
      </c>
      <c r="I19" s="10">
        <v>2500</v>
      </c>
      <c r="K19" s="1" t="s">
        <v>1</v>
      </c>
    </row>
    <row r="20" spans="1:12" x14ac:dyDescent="0.3">
      <c r="A20" s="1">
        <v>280</v>
      </c>
      <c r="B20" s="1">
        <v>500</v>
      </c>
      <c r="C20" s="26" t="s">
        <v>180</v>
      </c>
      <c r="D20" s="26" t="s">
        <v>278</v>
      </c>
      <c r="E20" s="11">
        <v>0</v>
      </c>
      <c r="F20" s="3">
        <v>0</v>
      </c>
      <c r="G20" s="12">
        <v>50000</v>
      </c>
      <c r="H20" s="12">
        <v>50000</v>
      </c>
      <c r="I20" s="12">
        <v>20000</v>
      </c>
      <c r="K20" s="1" t="s">
        <v>1</v>
      </c>
    </row>
    <row r="21" spans="1:12" x14ac:dyDescent="0.3">
      <c r="E21" s="9"/>
      <c r="H21" s="1" t="s">
        <v>1</v>
      </c>
    </row>
    <row r="22" spans="1:12" x14ac:dyDescent="0.3">
      <c r="D22" s="2" t="s">
        <v>267</v>
      </c>
      <c r="E22" s="32">
        <f>SUM(E18:E20)</f>
        <v>0</v>
      </c>
      <c r="F22" s="44">
        <f>SUM(F17:F20)</f>
        <v>9597</v>
      </c>
      <c r="G22" s="44">
        <f>SUM(G17:G20)</f>
        <v>85832</v>
      </c>
      <c r="H22" s="44">
        <f>SUM(H17:H20)</f>
        <v>203800</v>
      </c>
      <c r="I22" s="44">
        <f>SUM(I17:I20)</f>
        <v>122500</v>
      </c>
    </row>
    <row r="24" spans="1:12" x14ac:dyDescent="0.3">
      <c r="D24" s="1" t="s">
        <v>272</v>
      </c>
      <c r="E24" s="9">
        <f>SUM(E13-E22)</f>
        <v>54649</v>
      </c>
      <c r="F24" s="9">
        <f>SUM(F13-F22)</f>
        <v>101725</v>
      </c>
      <c r="G24" s="9">
        <f>SUM(G13-G22)</f>
        <v>33844</v>
      </c>
      <c r="H24" s="9">
        <f>SUM(H13-H22)</f>
        <v>-104505</v>
      </c>
      <c r="I24" s="9">
        <f>SUM(I13-I22)</f>
        <v>-19000</v>
      </c>
    </row>
    <row r="25" spans="1:12" x14ac:dyDescent="0.3">
      <c r="E25" s="2"/>
      <c r="F25" s="2"/>
      <c r="G25" s="13"/>
      <c r="H25" s="2"/>
      <c r="I25" s="2"/>
    </row>
    <row r="26" spans="1:12" x14ac:dyDescent="0.3">
      <c r="D26" s="2" t="s">
        <v>277</v>
      </c>
      <c r="E26" s="32">
        <f>SUM(E24:E24)</f>
        <v>54649</v>
      </c>
      <c r="F26" s="32">
        <f>SUM(F7+F24)</f>
        <v>101725</v>
      </c>
      <c r="G26" s="32">
        <f>SUM(G7+G24)</f>
        <v>135569</v>
      </c>
      <c r="H26" s="32">
        <f>SUM(H7+H24)</f>
        <v>31064</v>
      </c>
      <c r="I26" s="32">
        <f>SUM(I7+I24)</f>
        <v>12064</v>
      </c>
    </row>
  </sheetData>
  <pageMargins left="0.25" right="0.25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0E40-BFD3-4A9A-953B-DAA0D77EF044}">
  <dimension ref="A1:G27"/>
  <sheetViews>
    <sheetView workbookViewId="0">
      <selection activeCell="G12" sqref="G12"/>
    </sheetView>
  </sheetViews>
  <sheetFormatPr defaultRowHeight="14.4" x14ac:dyDescent="0.3"/>
  <cols>
    <col min="4" max="4" width="20.69921875" customWidth="1"/>
    <col min="5" max="5" width="8.69921875" customWidth="1"/>
  </cols>
  <sheetData>
    <row r="1" spans="1:7" x14ac:dyDescent="0.3">
      <c r="A1" s="1"/>
      <c r="B1" s="1"/>
      <c r="C1" s="1"/>
      <c r="D1" s="2" t="s">
        <v>0</v>
      </c>
      <c r="E1" s="2"/>
      <c r="F1" s="1"/>
      <c r="G1" s="1"/>
    </row>
    <row r="2" spans="1:7" x14ac:dyDescent="0.3">
      <c r="A2" s="1"/>
      <c r="B2" s="1"/>
      <c r="C2" s="1"/>
      <c r="D2" s="2" t="s">
        <v>311</v>
      </c>
      <c r="E2" s="2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3"/>
      <c r="B4" s="3"/>
      <c r="C4" s="3"/>
      <c r="D4" s="4" t="s">
        <v>348</v>
      </c>
      <c r="E4" s="4"/>
      <c r="F4" s="3"/>
      <c r="G4" s="3"/>
    </row>
    <row r="5" spans="1:7" x14ac:dyDescent="0.3">
      <c r="A5" s="2" t="s">
        <v>1</v>
      </c>
      <c r="B5" s="2"/>
      <c r="C5" s="1" t="s">
        <v>1</v>
      </c>
      <c r="D5" s="1" t="s">
        <v>1</v>
      </c>
      <c r="E5" s="6" t="s">
        <v>6</v>
      </c>
      <c r="F5" s="6" t="s">
        <v>312</v>
      </c>
      <c r="G5" s="6" t="s">
        <v>334</v>
      </c>
    </row>
    <row r="6" spans="1:7" x14ac:dyDescent="0.3">
      <c r="A6" s="1"/>
      <c r="B6" s="1"/>
      <c r="C6" s="1"/>
      <c r="D6" s="1"/>
      <c r="E6" s="78" t="s">
        <v>349</v>
      </c>
      <c r="F6" s="75" t="s">
        <v>340</v>
      </c>
      <c r="G6" s="75" t="s">
        <v>4</v>
      </c>
    </row>
    <row r="7" spans="1:7" x14ac:dyDescent="0.3">
      <c r="A7" s="2" t="s">
        <v>7</v>
      </c>
      <c r="B7" s="2"/>
      <c r="C7" s="1"/>
      <c r="D7" s="1"/>
      <c r="E7" s="1">
        <v>0</v>
      </c>
      <c r="F7" s="13">
        <v>0</v>
      </c>
      <c r="G7" s="13">
        <v>0</v>
      </c>
    </row>
    <row r="8" spans="1:7" x14ac:dyDescent="0.3">
      <c r="A8" s="1"/>
      <c r="B8" s="1"/>
      <c r="C8" s="1"/>
      <c r="D8" s="1"/>
      <c r="E8" s="1"/>
      <c r="F8" s="7"/>
      <c r="G8" s="7"/>
    </row>
    <row r="9" spans="1:7" x14ac:dyDescent="0.3">
      <c r="A9" s="7" t="s">
        <v>8</v>
      </c>
      <c r="B9" s="1"/>
      <c r="C9" s="1"/>
      <c r="D9" s="1"/>
      <c r="E9" s="1"/>
      <c r="F9" s="7"/>
      <c r="G9" s="7"/>
    </row>
    <row r="10" spans="1:7" x14ac:dyDescent="0.3">
      <c r="A10" s="1">
        <v>300</v>
      </c>
      <c r="B10" s="26"/>
      <c r="C10" s="1">
        <v>4350</v>
      </c>
      <c r="D10" s="1" t="s">
        <v>259</v>
      </c>
      <c r="E10" s="1">
        <v>0</v>
      </c>
      <c r="F10" s="9">
        <v>0</v>
      </c>
      <c r="G10" s="9">
        <v>0</v>
      </c>
    </row>
    <row r="11" spans="1:7" x14ac:dyDescent="0.3">
      <c r="A11" s="1">
        <v>300</v>
      </c>
      <c r="B11" s="26" t="s">
        <v>1</v>
      </c>
      <c r="C11" s="1">
        <v>4381</v>
      </c>
      <c r="D11" s="1" t="s">
        <v>122</v>
      </c>
      <c r="E11" s="1">
        <v>0</v>
      </c>
      <c r="F11" s="3">
        <v>0</v>
      </c>
      <c r="G11" s="3">
        <v>2</v>
      </c>
    </row>
    <row r="12" spans="1:7" x14ac:dyDescent="0.3">
      <c r="A12" s="26"/>
      <c r="B12" s="26"/>
      <c r="C12" s="26"/>
      <c r="D12" s="1"/>
      <c r="E12" s="1"/>
      <c r="F12" s="1"/>
      <c r="G12" s="1"/>
    </row>
    <row r="13" spans="1:7" x14ac:dyDescent="0.3">
      <c r="A13" s="1"/>
      <c r="B13" s="1"/>
      <c r="C13" s="1"/>
      <c r="E13" s="32">
        <f>SUM(D10:D11)</f>
        <v>0</v>
      </c>
      <c r="F13" s="32">
        <f>SUM(F10:F11)</f>
        <v>0</v>
      </c>
      <c r="G13" s="32">
        <f>SUM(G10:G11)</f>
        <v>2</v>
      </c>
    </row>
    <row r="14" spans="1:7" x14ac:dyDescent="0.3">
      <c r="A14" s="1" t="s">
        <v>1</v>
      </c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2" t="s">
        <v>268</v>
      </c>
      <c r="B16" s="1"/>
      <c r="C16" s="1"/>
      <c r="D16" s="1"/>
      <c r="E16" s="1"/>
      <c r="F16" s="1"/>
      <c r="G16" s="1"/>
    </row>
    <row r="17" spans="1:7" x14ac:dyDescent="0.3">
      <c r="A17" s="1">
        <v>300</v>
      </c>
      <c r="B17" s="1">
        <v>500</v>
      </c>
      <c r="C17" s="1">
        <v>549</v>
      </c>
      <c r="D17" s="1" t="s">
        <v>19</v>
      </c>
      <c r="E17" s="1">
        <v>651</v>
      </c>
      <c r="F17" s="9">
        <v>0</v>
      </c>
      <c r="G17" s="9">
        <v>0</v>
      </c>
    </row>
    <row r="18" spans="1:7" x14ac:dyDescent="0.3">
      <c r="A18" s="53">
        <v>300</v>
      </c>
      <c r="B18" s="53">
        <v>500</v>
      </c>
      <c r="C18" s="1">
        <v>850</v>
      </c>
      <c r="D18" s="26" t="s">
        <v>276</v>
      </c>
      <c r="E18" s="77">
        <v>0</v>
      </c>
      <c r="F18" s="9">
        <v>0</v>
      </c>
      <c r="G18" s="9">
        <v>0</v>
      </c>
    </row>
    <row r="19" spans="1:7" x14ac:dyDescent="0.3">
      <c r="A19" s="1">
        <v>300</v>
      </c>
      <c r="B19" s="1">
        <v>500</v>
      </c>
      <c r="C19" s="57" t="s">
        <v>308</v>
      </c>
      <c r="D19" s="26" t="s">
        <v>21</v>
      </c>
      <c r="E19" s="77">
        <v>0</v>
      </c>
      <c r="F19" s="9">
        <v>0</v>
      </c>
      <c r="G19" s="9">
        <v>0</v>
      </c>
    </row>
    <row r="20" spans="1:7" x14ac:dyDescent="0.3">
      <c r="A20" s="1">
        <v>300</v>
      </c>
      <c r="B20" s="1">
        <v>500</v>
      </c>
      <c r="C20" s="57" t="s">
        <v>180</v>
      </c>
      <c r="D20" s="26" t="s">
        <v>278</v>
      </c>
      <c r="E20" s="77">
        <v>0</v>
      </c>
      <c r="F20" s="11">
        <v>0</v>
      </c>
      <c r="G20" s="11">
        <v>0</v>
      </c>
    </row>
    <row r="21" spans="1:7" x14ac:dyDescent="0.3">
      <c r="A21" s="1" t="s">
        <v>1</v>
      </c>
      <c r="B21" s="1"/>
      <c r="C21" s="1"/>
      <c r="D21" s="1"/>
      <c r="E21" s="1"/>
      <c r="F21" s="1" t="s">
        <v>1</v>
      </c>
      <c r="G21" s="1" t="s">
        <v>1</v>
      </c>
    </row>
    <row r="22" spans="1:7" x14ac:dyDescent="0.3">
      <c r="A22" s="1"/>
      <c r="B22" s="1"/>
      <c r="C22" s="1"/>
      <c r="D22" s="2" t="s">
        <v>267</v>
      </c>
      <c r="E22" s="44">
        <f>SUM(E17:E20)</f>
        <v>651</v>
      </c>
      <c r="F22" s="32">
        <f>SUM(F17:F20)</f>
        <v>0</v>
      </c>
      <c r="G22" s="32">
        <f>SUM(G17:G20)</f>
        <v>0</v>
      </c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 t="s">
        <v>272</v>
      </c>
      <c r="E24" s="9">
        <f>SUM(E13-E22)</f>
        <v>-651</v>
      </c>
      <c r="F24" s="9">
        <f>SUM(F13-F22)</f>
        <v>0</v>
      </c>
      <c r="G24" s="9">
        <f>SUM(G13-G22)</f>
        <v>2</v>
      </c>
    </row>
    <row r="25" spans="1:7" x14ac:dyDescent="0.3">
      <c r="A25" s="1"/>
      <c r="B25" s="1"/>
      <c r="C25" s="1"/>
      <c r="D25" s="1"/>
      <c r="E25" s="1"/>
      <c r="F25" s="2"/>
      <c r="G25" s="2"/>
    </row>
    <row r="26" spans="1:7" x14ac:dyDescent="0.3">
      <c r="A26" s="1"/>
      <c r="B26" s="1"/>
      <c r="C26" s="1"/>
      <c r="D26" s="2" t="s">
        <v>277</v>
      </c>
      <c r="E26" s="32">
        <f>SUM(E7+E24)</f>
        <v>-651</v>
      </c>
      <c r="F26" s="32">
        <f>SUM(F7+F24)</f>
        <v>0</v>
      </c>
      <c r="G26" s="32">
        <f>SUM(G7+G24)</f>
        <v>2</v>
      </c>
    </row>
    <row r="27" spans="1:7" x14ac:dyDescent="0.3">
      <c r="A27" s="1"/>
      <c r="B27" s="1"/>
      <c r="C27" s="1"/>
      <c r="D27" s="1"/>
      <c r="E27" s="1"/>
      <c r="F27" s="1"/>
      <c r="G27" s="1"/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8"/>
  <sheetViews>
    <sheetView workbookViewId="0">
      <selection activeCell="N27" sqref="N27"/>
    </sheetView>
  </sheetViews>
  <sheetFormatPr defaultRowHeight="14.4" x14ac:dyDescent="0.3"/>
  <cols>
    <col min="1" max="3" width="5.69921875" customWidth="1"/>
    <col min="4" max="4" width="27.69921875" customWidth="1"/>
    <col min="5" max="5" width="8.69921875" hidden="1" customWidth="1"/>
    <col min="6" max="10" width="8.69921875" customWidth="1"/>
    <col min="11" max="11" width="10.69921875" customWidth="1"/>
    <col min="260" max="260" width="30.69921875" customWidth="1"/>
    <col min="261" max="267" width="10.69921875" customWidth="1"/>
    <col min="516" max="516" width="30.69921875" customWidth="1"/>
    <col min="517" max="523" width="10.69921875" customWidth="1"/>
    <col min="772" max="772" width="30.69921875" customWidth="1"/>
    <col min="773" max="779" width="10.69921875" customWidth="1"/>
    <col min="1028" max="1028" width="30.69921875" customWidth="1"/>
    <col min="1029" max="1035" width="10.69921875" customWidth="1"/>
    <col min="1284" max="1284" width="30.69921875" customWidth="1"/>
    <col min="1285" max="1291" width="10.69921875" customWidth="1"/>
    <col min="1540" max="1540" width="30.69921875" customWidth="1"/>
    <col min="1541" max="1547" width="10.69921875" customWidth="1"/>
    <col min="1796" max="1796" width="30.69921875" customWidth="1"/>
    <col min="1797" max="1803" width="10.69921875" customWidth="1"/>
    <col min="2052" max="2052" width="30.69921875" customWidth="1"/>
    <col min="2053" max="2059" width="10.69921875" customWidth="1"/>
    <col min="2308" max="2308" width="30.69921875" customWidth="1"/>
    <col min="2309" max="2315" width="10.69921875" customWidth="1"/>
    <col min="2564" max="2564" width="30.69921875" customWidth="1"/>
    <col min="2565" max="2571" width="10.69921875" customWidth="1"/>
    <col min="2820" max="2820" width="30.69921875" customWidth="1"/>
    <col min="2821" max="2827" width="10.69921875" customWidth="1"/>
    <col min="3076" max="3076" width="30.69921875" customWidth="1"/>
    <col min="3077" max="3083" width="10.69921875" customWidth="1"/>
    <col min="3332" max="3332" width="30.69921875" customWidth="1"/>
    <col min="3333" max="3339" width="10.69921875" customWidth="1"/>
    <col min="3588" max="3588" width="30.69921875" customWidth="1"/>
    <col min="3589" max="3595" width="10.69921875" customWidth="1"/>
    <col min="3844" max="3844" width="30.69921875" customWidth="1"/>
    <col min="3845" max="3851" width="10.69921875" customWidth="1"/>
    <col min="4100" max="4100" width="30.69921875" customWidth="1"/>
    <col min="4101" max="4107" width="10.69921875" customWidth="1"/>
    <col min="4356" max="4356" width="30.69921875" customWidth="1"/>
    <col min="4357" max="4363" width="10.69921875" customWidth="1"/>
    <col min="4612" max="4612" width="30.69921875" customWidth="1"/>
    <col min="4613" max="4619" width="10.69921875" customWidth="1"/>
    <col min="4868" max="4868" width="30.69921875" customWidth="1"/>
    <col min="4869" max="4875" width="10.69921875" customWidth="1"/>
    <col min="5124" max="5124" width="30.69921875" customWidth="1"/>
    <col min="5125" max="5131" width="10.69921875" customWidth="1"/>
    <col min="5380" max="5380" width="30.69921875" customWidth="1"/>
    <col min="5381" max="5387" width="10.69921875" customWidth="1"/>
    <col min="5636" max="5636" width="30.69921875" customWidth="1"/>
    <col min="5637" max="5643" width="10.69921875" customWidth="1"/>
    <col min="5892" max="5892" width="30.69921875" customWidth="1"/>
    <col min="5893" max="5899" width="10.69921875" customWidth="1"/>
    <col min="6148" max="6148" width="30.69921875" customWidth="1"/>
    <col min="6149" max="6155" width="10.69921875" customWidth="1"/>
    <col min="6404" max="6404" width="30.69921875" customWidth="1"/>
    <col min="6405" max="6411" width="10.69921875" customWidth="1"/>
    <col min="6660" max="6660" width="30.69921875" customWidth="1"/>
    <col min="6661" max="6667" width="10.69921875" customWidth="1"/>
    <col min="6916" max="6916" width="30.69921875" customWidth="1"/>
    <col min="6917" max="6923" width="10.69921875" customWidth="1"/>
    <col min="7172" max="7172" width="30.69921875" customWidth="1"/>
    <col min="7173" max="7179" width="10.69921875" customWidth="1"/>
    <col min="7428" max="7428" width="30.69921875" customWidth="1"/>
    <col min="7429" max="7435" width="10.69921875" customWidth="1"/>
    <col min="7684" max="7684" width="30.69921875" customWidth="1"/>
    <col min="7685" max="7691" width="10.69921875" customWidth="1"/>
    <col min="7940" max="7940" width="30.69921875" customWidth="1"/>
    <col min="7941" max="7947" width="10.69921875" customWidth="1"/>
    <col min="8196" max="8196" width="30.69921875" customWidth="1"/>
    <col min="8197" max="8203" width="10.69921875" customWidth="1"/>
    <col min="8452" max="8452" width="30.69921875" customWidth="1"/>
    <col min="8453" max="8459" width="10.69921875" customWidth="1"/>
    <col min="8708" max="8708" width="30.69921875" customWidth="1"/>
    <col min="8709" max="8715" width="10.69921875" customWidth="1"/>
    <col min="8964" max="8964" width="30.69921875" customWidth="1"/>
    <col min="8965" max="8971" width="10.69921875" customWidth="1"/>
    <col min="9220" max="9220" width="30.69921875" customWidth="1"/>
    <col min="9221" max="9227" width="10.69921875" customWidth="1"/>
    <col min="9476" max="9476" width="30.69921875" customWidth="1"/>
    <col min="9477" max="9483" width="10.69921875" customWidth="1"/>
    <col min="9732" max="9732" width="30.69921875" customWidth="1"/>
    <col min="9733" max="9739" width="10.69921875" customWidth="1"/>
    <col min="9988" max="9988" width="30.69921875" customWidth="1"/>
    <col min="9989" max="9995" width="10.69921875" customWidth="1"/>
    <col min="10244" max="10244" width="30.69921875" customWidth="1"/>
    <col min="10245" max="10251" width="10.69921875" customWidth="1"/>
    <col min="10500" max="10500" width="30.69921875" customWidth="1"/>
    <col min="10501" max="10507" width="10.69921875" customWidth="1"/>
    <col min="10756" max="10756" width="30.69921875" customWidth="1"/>
    <col min="10757" max="10763" width="10.69921875" customWidth="1"/>
    <col min="11012" max="11012" width="30.69921875" customWidth="1"/>
    <col min="11013" max="11019" width="10.69921875" customWidth="1"/>
    <col min="11268" max="11268" width="30.69921875" customWidth="1"/>
    <col min="11269" max="11275" width="10.69921875" customWidth="1"/>
    <col min="11524" max="11524" width="30.69921875" customWidth="1"/>
    <col min="11525" max="11531" width="10.69921875" customWidth="1"/>
    <col min="11780" max="11780" width="30.69921875" customWidth="1"/>
    <col min="11781" max="11787" width="10.69921875" customWidth="1"/>
    <col min="12036" max="12036" width="30.69921875" customWidth="1"/>
    <col min="12037" max="12043" width="10.69921875" customWidth="1"/>
    <col min="12292" max="12292" width="30.69921875" customWidth="1"/>
    <col min="12293" max="12299" width="10.69921875" customWidth="1"/>
    <col min="12548" max="12548" width="30.69921875" customWidth="1"/>
    <col min="12549" max="12555" width="10.69921875" customWidth="1"/>
    <col min="12804" max="12804" width="30.69921875" customWidth="1"/>
    <col min="12805" max="12811" width="10.69921875" customWidth="1"/>
    <col min="13060" max="13060" width="30.69921875" customWidth="1"/>
    <col min="13061" max="13067" width="10.69921875" customWidth="1"/>
    <col min="13316" max="13316" width="30.69921875" customWidth="1"/>
    <col min="13317" max="13323" width="10.69921875" customWidth="1"/>
    <col min="13572" max="13572" width="30.69921875" customWidth="1"/>
    <col min="13573" max="13579" width="10.69921875" customWidth="1"/>
    <col min="13828" max="13828" width="30.69921875" customWidth="1"/>
    <col min="13829" max="13835" width="10.69921875" customWidth="1"/>
    <col min="14084" max="14084" width="30.69921875" customWidth="1"/>
    <col min="14085" max="14091" width="10.69921875" customWidth="1"/>
    <col min="14340" max="14340" width="30.69921875" customWidth="1"/>
    <col min="14341" max="14347" width="10.69921875" customWidth="1"/>
    <col min="14596" max="14596" width="30.69921875" customWidth="1"/>
    <col min="14597" max="14603" width="10.69921875" customWidth="1"/>
    <col min="14852" max="14852" width="30.69921875" customWidth="1"/>
    <col min="14853" max="14859" width="10.69921875" customWidth="1"/>
    <col min="15108" max="15108" width="30.69921875" customWidth="1"/>
    <col min="15109" max="15115" width="10.69921875" customWidth="1"/>
    <col min="15364" max="15364" width="30.69921875" customWidth="1"/>
    <col min="15365" max="15371" width="10.69921875" customWidth="1"/>
    <col min="15620" max="15620" width="30.69921875" customWidth="1"/>
    <col min="15621" max="15627" width="10.69921875" customWidth="1"/>
    <col min="15876" max="15876" width="30.69921875" customWidth="1"/>
    <col min="15877" max="15883" width="10.69921875" customWidth="1"/>
    <col min="16132" max="16132" width="30.69921875" customWidth="1"/>
    <col min="16133" max="16139" width="10.69921875" customWidth="1"/>
  </cols>
  <sheetData>
    <row r="1" spans="1:13" s="1" customFormat="1" ht="13.25" x14ac:dyDescent="0.3">
      <c r="D1" s="2" t="s">
        <v>0</v>
      </c>
    </row>
    <row r="2" spans="1:13" s="1" customFormat="1" ht="13.25" x14ac:dyDescent="0.3">
      <c r="D2" s="2" t="s">
        <v>333</v>
      </c>
    </row>
    <row r="3" spans="1:13" s="1" customFormat="1" ht="13.25" x14ac:dyDescent="0.3"/>
    <row r="4" spans="1:13" s="1" customFormat="1" ht="13.25" x14ac:dyDescent="0.3">
      <c r="A4" s="3"/>
      <c r="B4" s="3"/>
      <c r="C4" s="3"/>
      <c r="D4" s="4" t="s">
        <v>99</v>
      </c>
      <c r="E4" s="3"/>
      <c r="F4" s="3"/>
      <c r="G4" s="3"/>
      <c r="H4" s="3"/>
      <c r="I4" s="3"/>
      <c r="J4" s="3"/>
    </row>
    <row r="5" spans="1:13" s="1" customFormat="1" ht="13.25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3" s="1" customFormat="1" ht="13.25" x14ac:dyDescent="0.3">
      <c r="E6" s="7" t="s">
        <v>3</v>
      </c>
      <c r="F6" s="75" t="s">
        <v>3</v>
      </c>
      <c r="G6" s="75" t="s">
        <v>3</v>
      </c>
      <c r="H6" s="75" t="s">
        <v>3</v>
      </c>
      <c r="I6" s="7" t="s">
        <v>5</v>
      </c>
      <c r="J6" s="7" t="s">
        <v>4</v>
      </c>
    </row>
    <row r="7" spans="1:13" x14ac:dyDescent="0.3">
      <c r="A7" s="23" t="s">
        <v>8</v>
      </c>
      <c r="D7" s="39"/>
      <c r="E7" s="40"/>
      <c r="F7" s="40"/>
      <c r="G7" s="40"/>
      <c r="H7" s="40"/>
      <c r="I7" s="40"/>
      <c r="J7" s="40"/>
      <c r="K7" s="39"/>
    </row>
    <row r="8" spans="1:13" x14ac:dyDescent="0.3">
      <c r="A8" s="41" t="s">
        <v>265</v>
      </c>
      <c r="B8" s="41"/>
      <c r="C8">
        <v>4376</v>
      </c>
      <c r="D8" t="s">
        <v>84</v>
      </c>
      <c r="E8" s="22">
        <v>37265</v>
      </c>
      <c r="F8" s="22">
        <v>22544</v>
      </c>
      <c r="G8" s="22">
        <v>25549</v>
      </c>
      <c r="H8" s="22">
        <v>20891</v>
      </c>
      <c r="I8" s="22">
        <v>19361</v>
      </c>
      <c r="J8" s="22">
        <v>0</v>
      </c>
      <c r="K8" s="22" t="s">
        <v>1</v>
      </c>
      <c r="L8" s="22"/>
      <c r="M8" s="22"/>
    </row>
    <row r="9" spans="1:13" x14ac:dyDescent="0.3">
      <c r="A9" s="41" t="s">
        <v>265</v>
      </c>
      <c r="B9" s="41"/>
      <c r="C9">
        <v>4378</v>
      </c>
      <c r="D9" t="s">
        <v>85</v>
      </c>
      <c r="E9" s="52">
        <v>0</v>
      </c>
      <c r="F9" s="52">
        <v>6329</v>
      </c>
      <c r="G9" s="52">
        <v>9295</v>
      </c>
      <c r="H9" s="52">
        <v>8298</v>
      </c>
      <c r="I9" s="52">
        <v>6148</v>
      </c>
      <c r="J9" s="52">
        <v>0</v>
      </c>
      <c r="K9" s="22" t="s">
        <v>1</v>
      </c>
      <c r="L9" s="22"/>
      <c r="M9" s="22"/>
    </row>
    <row r="10" spans="1:13" ht="15" thickBot="1" x14ac:dyDescent="0.35">
      <c r="A10" s="41"/>
      <c r="B10" s="41"/>
      <c r="D10" s="24" t="s">
        <v>267</v>
      </c>
      <c r="E10" s="47">
        <f t="shared" ref="E10:I10" si="0">SUM(E8:E9)</f>
        <v>37265</v>
      </c>
      <c r="F10" s="47">
        <f t="shared" si="0"/>
        <v>28873</v>
      </c>
      <c r="G10" s="47">
        <f t="shared" si="0"/>
        <v>34844</v>
      </c>
      <c r="H10" s="47">
        <f t="shared" si="0"/>
        <v>29189</v>
      </c>
      <c r="I10" s="47">
        <f t="shared" si="0"/>
        <v>25509</v>
      </c>
      <c r="J10" s="47">
        <f t="shared" ref="J10" si="1">SUM(J8:J9)</f>
        <v>0</v>
      </c>
      <c r="K10" s="22" t="s">
        <v>1</v>
      </c>
      <c r="L10" s="22"/>
    </row>
    <row r="11" spans="1:13" ht="15" thickTop="1" x14ac:dyDescent="0.3">
      <c r="A11" s="24" t="s">
        <v>1</v>
      </c>
      <c r="B11" s="24"/>
      <c r="H11" s="22"/>
    </row>
    <row r="12" spans="1:13" x14ac:dyDescent="0.3">
      <c r="A12" s="23" t="s">
        <v>14</v>
      </c>
      <c r="B12" s="24"/>
      <c r="H12" s="22"/>
    </row>
    <row r="13" spans="1:13" hidden="1" x14ac:dyDescent="0.3">
      <c r="A13" s="41" t="s">
        <v>265</v>
      </c>
      <c r="B13" s="41" t="s">
        <v>279</v>
      </c>
      <c r="C13">
        <v>422</v>
      </c>
      <c r="D13" s="41" t="s">
        <v>280</v>
      </c>
      <c r="E13" s="42" t="s">
        <v>1</v>
      </c>
      <c r="F13" s="42"/>
      <c r="G13" s="42" t="s">
        <v>1</v>
      </c>
      <c r="H13" s="42">
        <v>0</v>
      </c>
      <c r="I13" s="42" t="s">
        <v>1</v>
      </c>
      <c r="J13" s="42" t="s">
        <v>1</v>
      </c>
      <c r="K13" s="42" t="s">
        <v>1</v>
      </c>
    </row>
    <row r="14" spans="1:13" x14ac:dyDescent="0.3">
      <c r="A14" s="41" t="s">
        <v>265</v>
      </c>
      <c r="B14" s="41" t="s">
        <v>279</v>
      </c>
      <c r="C14">
        <v>428</v>
      </c>
      <c r="D14" s="41" t="s">
        <v>281</v>
      </c>
      <c r="E14" s="42">
        <v>26809</v>
      </c>
      <c r="F14" s="42">
        <v>28533</v>
      </c>
      <c r="G14" s="42">
        <v>27907</v>
      </c>
      <c r="H14" s="42">
        <v>31044</v>
      </c>
      <c r="I14" s="71">
        <v>29748</v>
      </c>
      <c r="J14" s="71">
        <v>0</v>
      </c>
      <c r="K14" s="42"/>
      <c r="L14" s="42" t="s">
        <v>1</v>
      </c>
      <c r="M14" s="9" t="s">
        <v>1</v>
      </c>
    </row>
    <row r="15" spans="1:13" x14ac:dyDescent="0.3">
      <c r="A15" s="41" t="s">
        <v>265</v>
      </c>
      <c r="B15" s="41" t="s">
        <v>279</v>
      </c>
      <c r="C15">
        <v>511</v>
      </c>
      <c r="D15" s="41" t="s">
        <v>282</v>
      </c>
      <c r="E15" s="42">
        <v>0</v>
      </c>
      <c r="F15" s="42">
        <v>0</v>
      </c>
      <c r="G15" s="42">
        <v>428</v>
      </c>
      <c r="H15" s="42">
        <v>0</v>
      </c>
      <c r="I15" s="71">
        <v>0</v>
      </c>
      <c r="J15" s="71">
        <v>0</v>
      </c>
      <c r="K15" s="42"/>
      <c r="L15" s="42"/>
      <c r="M15" s="9"/>
    </row>
    <row r="16" spans="1:13" x14ac:dyDescent="0.3">
      <c r="A16" s="41" t="s">
        <v>265</v>
      </c>
      <c r="B16" s="41" t="s">
        <v>279</v>
      </c>
      <c r="C16">
        <v>512</v>
      </c>
      <c r="D16" s="41" t="s">
        <v>283</v>
      </c>
      <c r="E16" s="42">
        <v>0</v>
      </c>
      <c r="F16" s="42">
        <v>0</v>
      </c>
      <c r="G16" s="42">
        <v>0</v>
      </c>
      <c r="H16" s="42">
        <v>1403</v>
      </c>
      <c r="I16" s="71">
        <v>1541</v>
      </c>
      <c r="J16" s="71">
        <v>0</v>
      </c>
      <c r="K16" s="42"/>
      <c r="L16" s="42" t="s">
        <v>1</v>
      </c>
      <c r="M16" s="9"/>
    </row>
    <row r="17" spans="1:13" x14ac:dyDescent="0.3">
      <c r="A17" s="41" t="s">
        <v>265</v>
      </c>
      <c r="B17" s="41" t="s">
        <v>279</v>
      </c>
      <c r="C17">
        <v>549</v>
      </c>
      <c r="D17" s="41" t="s">
        <v>284</v>
      </c>
      <c r="E17" s="42">
        <v>2978</v>
      </c>
      <c r="F17" s="42">
        <v>100</v>
      </c>
      <c r="G17" s="42">
        <v>691</v>
      </c>
      <c r="H17" s="42">
        <v>229</v>
      </c>
      <c r="I17" s="71">
        <v>0</v>
      </c>
      <c r="J17" s="71">
        <v>0</v>
      </c>
      <c r="K17" s="42"/>
      <c r="L17" s="42"/>
      <c r="M17" s="9"/>
    </row>
    <row r="18" spans="1:13" x14ac:dyDescent="0.3">
      <c r="A18" s="41" t="s">
        <v>265</v>
      </c>
      <c r="B18" s="41" t="s">
        <v>279</v>
      </c>
      <c r="C18">
        <v>552</v>
      </c>
      <c r="D18" s="41" t="s">
        <v>92</v>
      </c>
      <c r="E18" s="42">
        <v>171</v>
      </c>
      <c r="F18" s="42">
        <v>180</v>
      </c>
      <c r="G18" s="42">
        <v>133</v>
      </c>
      <c r="H18" s="42">
        <v>2037</v>
      </c>
      <c r="I18" s="71">
        <v>1960</v>
      </c>
      <c r="J18" s="71">
        <v>2000</v>
      </c>
      <c r="K18" s="42"/>
      <c r="L18" s="42"/>
      <c r="M18" s="9"/>
    </row>
    <row r="19" spans="1:13" x14ac:dyDescent="0.3">
      <c r="A19" s="41" t="s">
        <v>265</v>
      </c>
      <c r="B19" s="41" t="s">
        <v>279</v>
      </c>
      <c r="C19">
        <v>561</v>
      </c>
      <c r="D19" s="41" t="s">
        <v>105</v>
      </c>
      <c r="E19" s="42">
        <v>87</v>
      </c>
      <c r="F19" s="42">
        <v>21</v>
      </c>
      <c r="G19" s="42">
        <v>68</v>
      </c>
      <c r="H19" s="42">
        <v>0</v>
      </c>
      <c r="I19" s="71">
        <v>0</v>
      </c>
      <c r="J19" s="71">
        <v>0</v>
      </c>
      <c r="K19" s="42"/>
      <c r="L19" s="42"/>
      <c r="M19" s="9"/>
    </row>
    <row r="20" spans="1:13" x14ac:dyDescent="0.3">
      <c r="A20" s="41" t="s">
        <v>265</v>
      </c>
      <c r="B20" s="41" t="s">
        <v>279</v>
      </c>
      <c r="C20">
        <v>563</v>
      </c>
      <c r="D20" s="41" t="s">
        <v>106</v>
      </c>
      <c r="E20" s="42">
        <v>0</v>
      </c>
      <c r="F20" s="42">
        <v>0</v>
      </c>
      <c r="G20" s="42">
        <v>0</v>
      </c>
      <c r="H20" s="42">
        <v>0</v>
      </c>
      <c r="I20" s="71">
        <v>0</v>
      </c>
      <c r="J20" s="71">
        <v>0</v>
      </c>
      <c r="K20" s="42"/>
      <c r="L20" s="42"/>
      <c r="M20" s="9"/>
    </row>
    <row r="21" spans="1:13" x14ac:dyDescent="0.3">
      <c r="A21" s="41" t="s">
        <v>265</v>
      </c>
      <c r="B21" s="41" t="s">
        <v>279</v>
      </c>
      <c r="C21">
        <v>571</v>
      </c>
      <c r="D21" s="41" t="s">
        <v>32</v>
      </c>
      <c r="E21" s="42">
        <v>5811</v>
      </c>
      <c r="F21" s="42">
        <v>9134</v>
      </c>
      <c r="G21" s="42">
        <v>4289</v>
      </c>
      <c r="H21" s="42">
        <v>8976</v>
      </c>
      <c r="I21" s="71">
        <v>4679</v>
      </c>
      <c r="J21" s="71">
        <v>7000</v>
      </c>
      <c r="K21" s="42"/>
      <c r="L21" s="42"/>
      <c r="M21" s="9"/>
    </row>
    <row r="22" spans="1:13" x14ac:dyDescent="0.3">
      <c r="A22" s="41" t="s">
        <v>265</v>
      </c>
      <c r="B22" s="41" t="s">
        <v>279</v>
      </c>
      <c r="C22">
        <v>611</v>
      </c>
      <c r="D22" s="41" t="s">
        <v>285</v>
      </c>
      <c r="E22" s="42">
        <v>69</v>
      </c>
      <c r="F22" s="42">
        <v>10025</v>
      </c>
      <c r="G22" s="42">
        <v>590</v>
      </c>
      <c r="H22" s="42">
        <v>9615</v>
      </c>
      <c r="I22" s="71">
        <v>70</v>
      </c>
      <c r="J22" s="71">
        <v>0</v>
      </c>
      <c r="K22" s="42"/>
      <c r="L22" s="42"/>
      <c r="M22" s="9"/>
    </row>
    <row r="23" spans="1:13" x14ac:dyDescent="0.3">
      <c r="A23" s="41" t="s">
        <v>265</v>
      </c>
      <c r="B23" s="41" t="s">
        <v>279</v>
      </c>
      <c r="C23">
        <v>612</v>
      </c>
      <c r="D23" s="41" t="s">
        <v>240</v>
      </c>
      <c r="E23" s="42">
        <v>9305</v>
      </c>
      <c r="F23" s="42">
        <v>445</v>
      </c>
      <c r="G23" s="42">
        <v>1040</v>
      </c>
      <c r="H23" s="42">
        <v>0</v>
      </c>
      <c r="I23" s="71">
        <v>0</v>
      </c>
      <c r="J23" s="71">
        <v>0</v>
      </c>
      <c r="K23" s="42"/>
      <c r="L23" s="42"/>
      <c r="M23" s="59"/>
    </row>
    <row r="24" spans="1:13" x14ac:dyDescent="0.3">
      <c r="A24" s="41" t="s">
        <v>265</v>
      </c>
      <c r="B24" s="41" t="s">
        <v>279</v>
      </c>
      <c r="C24">
        <v>651</v>
      </c>
      <c r="D24" s="41" t="s">
        <v>185</v>
      </c>
      <c r="E24" s="42">
        <v>0</v>
      </c>
      <c r="F24" s="42">
        <v>0</v>
      </c>
      <c r="G24" s="42">
        <v>209</v>
      </c>
      <c r="H24" s="42">
        <v>0</v>
      </c>
      <c r="I24" s="71">
        <v>1031</v>
      </c>
      <c r="J24" s="71">
        <v>0</v>
      </c>
      <c r="K24" s="42"/>
      <c r="L24" s="42"/>
    </row>
    <row r="25" spans="1:13" x14ac:dyDescent="0.3">
      <c r="A25" s="41" t="s">
        <v>265</v>
      </c>
      <c r="B25" s="41" t="s">
        <v>279</v>
      </c>
      <c r="C25">
        <v>652</v>
      </c>
      <c r="D25" s="41" t="s">
        <v>157</v>
      </c>
      <c r="E25" s="42">
        <v>2786</v>
      </c>
      <c r="F25" s="42">
        <v>6121</v>
      </c>
      <c r="G25" s="42">
        <v>4235</v>
      </c>
      <c r="H25" s="42">
        <v>2237</v>
      </c>
      <c r="I25" s="71">
        <v>0</v>
      </c>
      <c r="J25" s="71">
        <v>0</v>
      </c>
      <c r="K25" s="42"/>
      <c r="L25" s="42"/>
    </row>
    <row r="26" spans="1:13" x14ac:dyDescent="0.3">
      <c r="A26" s="41" t="s">
        <v>265</v>
      </c>
      <c r="B26" s="41" t="s">
        <v>279</v>
      </c>
      <c r="C26">
        <v>654</v>
      </c>
      <c r="D26" s="41" t="s">
        <v>101</v>
      </c>
      <c r="E26" s="42">
        <v>0</v>
      </c>
      <c r="F26" s="42">
        <v>0</v>
      </c>
      <c r="G26" s="42">
        <v>21</v>
      </c>
      <c r="H26" s="42">
        <v>7402</v>
      </c>
      <c r="I26" s="71">
        <v>10471</v>
      </c>
      <c r="J26" s="71">
        <v>0</v>
      </c>
      <c r="K26" s="42"/>
      <c r="L26" s="42"/>
    </row>
    <row r="27" spans="1:13" x14ac:dyDescent="0.3">
      <c r="A27" s="41" t="s">
        <v>265</v>
      </c>
      <c r="B27" s="41" t="s">
        <v>279</v>
      </c>
      <c r="C27">
        <v>656</v>
      </c>
      <c r="D27" s="41" t="s">
        <v>286</v>
      </c>
      <c r="E27" s="42">
        <v>12428</v>
      </c>
      <c r="F27" s="42">
        <v>4465</v>
      </c>
      <c r="G27" s="42">
        <v>5057</v>
      </c>
      <c r="H27" s="42">
        <v>5298</v>
      </c>
      <c r="I27" s="72">
        <v>4453</v>
      </c>
      <c r="J27" s="73">
        <v>0</v>
      </c>
      <c r="K27" s="42"/>
      <c r="L27" s="42"/>
    </row>
    <row r="28" spans="1:13" x14ac:dyDescent="0.3">
      <c r="A28" s="41" t="s">
        <v>265</v>
      </c>
      <c r="B28" s="41" t="s">
        <v>279</v>
      </c>
      <c r="C28">
        <v>820</v>
      </c>
      <c r="D28" s="41" t="s">
        <v>287</v>
      </c>
      <c r="E28" s="42">
        <v>0</v>
      </c>
      <c r="F28" s="42">
        <v>0</v>
      </c>
      <c r="G28" s="42">
        <v>0</v>
      </c>
      <c r="H28" s="42">
        <v>0</v>
      </c>
      <c r="I28" s="72">
        <v>0</v>
      </c>
      <c r="J28" s="42">
        <v>0</v>
      </c>
      <c r="K28" s="42" t="s">
        <v>1</v>
      </c>
      <c r="L28" s="42"/>
    </row>
    <row r="29" spans="1:13" x14ac:dyDescent="0.3">
      <c r="A29" s="41" t="s">
        <v>265</v>
      </c>
      <c r="B29" s="41" t="s">
        <v>279</v>
      </c>
      <c r="C29">
        <v>830</v>
      </c>
      <c r="D29" s="41" t="s">
        <v>34</v>
      </c>
      <c r="E29" s="42">
        <v>6422</v>
      </c>
      <c r="F29" s="42">
        <v>150</v>
      </c>
      <c r="G29" s="42">
        <v>0</v>
      </c>
      <c r="H29" s="42">
        <v>0</v>
      </c>
      <c r="I29" s="72">
        <v>0</v>
      </c>
      <c r="J29" s="42">
        <v>0</v>
      </c>
      <c r="K29" s="42" t="s">
        <v>1</v>
      </c>
      <c r="L29" s="42"/>
    </row>
    <row r="30" spans="1:13" x14ac:dyDescent="0.3">
      <c r="A30" s="41" t="s">
        <v>265</v>
      </c>
      <c r="B30" s="41" t="s">
        <v>279</v>
      </c>
      <c r="C30">
        <v>850</v>
      </c>
      <c r="D30" s="41" t="s">
        <v>288</v>
      </c>
      <c r="E30" s="42">
        <v>0</v>
      </c>
      <c r="F30" s="42">
        <v>0</v>
      </c>
      <c r="G30" s="42">
        <v>0</v>
      </c>
      <c r="H30" s="42">
        <v>0</v>
      </c>
      <c r="I30" s="72">
        <v>0</v>
      </c>
      <c r="J30" s="72">
        <v>0</v>
      </c>
      <c r="K30" s="42"/>
      <c r="L30" s="42"/>
    </row>
    <row r="31" spans="1:13" x14ac:dyDescent="0.3">
      <c r="A31" s="41" t="s">
        <v>265</v>
      </c>
      <c r="B31" s="41" t="s">
        <v>279</v>
      </c>
      <c r="C31">
        <v>929</v>
      </c>
      <c r="D31" s="41" t="s">
        <v>21</v>
      </c>
      <c r="E31" s="42">
        <v>0</v>
      </c>
      <c r="F31" s="42">
        <v>200</v>
      </c>
      <c r="G31" s="42">
        <v>200</v>
      </c>
      <c r="H31" s="42">
        <v>200</v>
      </c>
      <c r="I31" s="72">
        <v>150</v>
      </c>
      <c r="J31" s="42">
        <v>150</v>
      </c>
      <c r="K31" s="42"/>
      <c r="L31" s="42"/>
    </row>
    <row r="32" spans="1:13" ht="16.149999999999999" x14ac:dyDescent="0.45">
      <c r="D32" s="43" t="s">
        <v>267</v>
      </c>
      <c r="E32" s="48">
        <f t="shared" ref="E32:J32" si="2">SUM(E14:E31)</f>
        <v>66866</v>
      </c>
      <c r="F32" s="48">
        <f t="shared" si="2"/>
        <v>59374</v>
      </c>
      <c r="G32" s="48">
        <f t="shared" si="2"/>
        <v>44868</v>
      </c>
      <c r="H32" s="48">
        <f t="shared" si="2"/>
        <v>68441</v>
      </c>
      <c r="I32" s="48">
        <f t="shared" si="2"/>
        <v>54103</v>
      </c>
      <c r="J32" s="48">
        <f t="shared" si="2"/>
        <v>9150</v>
      </c>
      <c r="K32" s="48"/>
      <c r="L32" s="22" t="s">
        <v>1</v>
      </c>
    </row>
    <row r="34" spans="3:11" x14ac:dyDescent="0.3">
      <c r="D34" t="s">
        <v>303</v>
      </c>
      <c r="E34" s="22">
        <f t="shared" ref="E34:J34" si="3">SUM(E10-E32)</f>
        <v>-29601</v>
      </c>
      <c r="F34" s="22">
        <f t="shared" si="3"/>
        <v>-30501</v>
      </c>
      <c r="G34" s="22">
        <f t="shared" si="3"/>
        <v>-10024</v>
      </c>
      <c r="H34" s="22">
        <f t="shared" si="3"/>
        <v>-39252</v>
      </c>
      <c r="I34" s="22">
        <f t="shared" si="3"/>
        <v>-28594</v>
      </c>
      <c r="J34" s="22">
        <f t="shared" si="3"/>
        <v>-9150</v>
      </c>
      <c r="K34" s="22" t="s">
        <v>1</v>
      </c>
    </row>
    <row r="38" spans="3:11" x14ac:dyDescent="0.3">
      <c r="C38" t="s">
        <v>1</v>
      </c>
    </row>
  </sheetData>
  <pageMargins left="0.25" right="0.25" top="0.75" bottom="0.75" header="0.3" footer="0.3"/>
  <pageSetup orientation="portrait" horizontalDpi="1200" verticalDpi="1200" r:id="rId1"/>
  <ignoredErrors>
    <ignoredError sqref="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2"/>
  <sheetViews>
    <sheetView topLeftCell="A61" workbookViewId="0">
      <selection activeCell="K87" sqref="K87"/>
    </sheetView>
  </sheetViews>
  <sheetFormatPr defaultColWidth="9.09765625" defaultRowHeight="13.25" x14ac:dyDescent="0.3"/>
  <cols>
    <col min="1" max="1" width="9.69921875" style="1" customWidth="1"/>
    <col min="2" max="2" width="3.69921875" style="1" customWidth="1"/>
    <col min="3" max="3" width="5.69921875" style="1" customWidth="1"/>
    <col min="4" max="4" width="22.69921875" style="1" customWidth="1"/>
    <col min="5" max="5" width="8.69921875" style="1" hidden="1" customWidth="1"/>
    <col min="6" max="7" width="8.69921875" style="1" customWidth="1"/>
    <col min="8" max="8" width="9.69921875" style="1" customWidth="1"/>
    <col min="9" max="10" width="11.296875" style="1" bestFit="1" customWidth="1"/>
    <col min="11" max="11" width="18.69921875" style="1" bestFit="1" customWidth="1"/>
    <col min="12" max="16384" width="9.09765625" style="1"/>
  </cols>
  <sheetData>
    <row r="1" spans="1:15" x14ac:dyDescent="0.3">
      <c r="C1" s="2" t="s">
        <v>0</v>
      </c>
    </row>
    <row r="2" spans="1:15" x14ac:dyDescent="0.3">
      <c r="C2" s="2" t="s">
        <v>333</v>
      </c>
    </row>
    <row r="4" spans="1:15" x14ac:dyDescent="0.3">
      <c r="A4" s="3"/>
      <c r="B4" s="3"/>
      <c r="C4" s="4" t="s">
        <v>138</v>
      </c>
      <c r="D4" s="3"/>
      <c r="E4" s="3"/>
      <c r="F4" s="3"/>
      <c r="G4" s="3"/>
      <c r="H4" s="3"/>
      <c r="I4" s="3"/>
      <c r="J4" s="3"/>
    </row>
    <row r="5" spans="1:15" x14ac:dyDescent="0.3">
      <c r="A5" s="2" t="s">
        <v>1</v>
      </c>
      <c r="B5" s="1" t="s">
        <v>1</v>
      </c>
      <c r="C5" s="1" t="s">
        <v>1</v>
      </c>
      <c r="D5" s="5" t="s">
        <v>1</v>
      </c>
      <c r="E5" s="5">
        <v>0.93333333333333335</v>
      </c>
      <c r="F5" s="5">
        <v>0.94117647058823528</v>
      </c>
      <c r="G5" s="6" t="s">
        <v>2</v>
      </c>
      <c r="H5" s="6" t="s">
        <v>6</v>
      </c>
      <c r="I5" s="6" t="s">
        <v>312</v>
      </c>
      <c r="J5" s="6" t="s">
        <v>334</v>
      </c>
    </row>
    <row r="6" spans="1:15" x14ac:dyDescent="0.3">
      <c r="D6" s="7"/>
      <c r="E6" s="7" t="s">
        <v>3</v>
      </c>
      <c r="F6" s="75" t="s">
        <v>3</v>
      </c>
      <c r="G6" s="75" t="s">
        <v>3</v>
      </c>
      <c r="H6" s="75" t="s">
        <v>3</v>
      </c>
      <c r="I6" s="75" t="s">
        <v>5</v>
      </c>
      <c r="J6" s="75" t="s">
        <v>4</v>
      </c>
    </row>
    <row r="7" spans="1:15" x14ac:dyDescent="0.3">
      <c r="A7" s="2" t="s">
        <v>7</v>
      </c>
      <c r="D7" s="8" t="s">
        <v>1</v>
      </c>
      <c r="E7" s="8">
        <v>1930205</v>
      </c>
      <c r="F7" s="8">
        <v>1634278</v>
      </c>
      <c r="G7" s="8">
        <v>1628967</v>
      </c>
      <c r="H7" s="10">
        <v>1451688</v>
      </c>
      <c r="I7" s="9">
        <v>1377729</v>
      </c>
      <c r="J7" s="9">
        <v>1292885</v>
      </c>
    </row>
    <row r="8" spans="1:15" x14ac:dyDescent="0.3">
      <c r="D8" s="1" t="s">
        <v>1</v>
      </c>
    </row>
    <row r="9" spans="1:15" x14ac:dyDescent="0.3">
      <c r="A9" s="7" t="s">
        <v>8</v>
      </c>
    </row>
    <row r="10" spans="1:15" x14ac:dyDescent="0.3">
      <c r="A10" s="26" t="s">
        <v>141</v>
      </c>
      <c r="C10" s="1">
        <v>4349</v>
      </c>
      <c r="D10" s="27" t="s">
        <v>142</v>
      </c>
      <c r="E10" s="28">
        <v>103707</v>
      </c>
      <c r="F10" s="29">
        <v>56669</v>
      </c>
      <c r="G10" s="9">
        <v>95277</v>
      </c>
      <c r="H10" s="29">
        <v>23789</v>
      </c>
      <c r="I10" s="29">
        <v>19175</v>
      </c>
      <c r="J10" s="29">
        <v>16000</v>
      </c>
      <c r="K10" s="28" t="s">
        <v>1</v>
      </c>
      <c r="L10" s="28" t="s">
        <v>1</v>
      </c>
    </row>
    <row r="11" spans="1:15" x14ac:dyDescent="0.3">
      <c r="A11" s="26" t="s">
        <v>141</v>
      </c>
      <c r="B11" s="26" t="s">
        <v>1</v>
      </c>
      <c r="C11" s="1">
        <v>4365</v>
      </c>
      <c r="D11" s="26" t="s">
        <v>143</v>
      </c>
      <c r="E11" s="9">
        <v>1000</v>
      </c>
      <c r="F11" s="9">
        <v>0</v>
      </c>
      <c r="G11" s="9">
        <v>500</v>
      </c>
      <c r="H11" s="9">
        <v>500</v>
      </c>
      <c r="I11" s="9">
        <v>1000</v>
      </c>
      <c r="J11" s="9">
        <v>500</v>
      </c>
      <c r="K11" s="9" t="s">
        <v>1</v>
      </c>
      <c r="L11" s="9" t="s">
        <v>1</v>
      </c>
    </row>
    <row r="12" spans="1:15" x14ac:dyDescent="0.3">
      <c r="A12" s="26" t="s">
        <v>141</v>
      </c>
      <c r="B12" s="26" t="s">
        <v>1</v>
      </c>
      <c r="C12" s="1">
        <v>4367</v>
      </c>
      <c r="D12" s="26" t="s">
        <v>144</v>
      </c>
      <c r="E12" s="9">
        <v>6258</v>
      </c>
      <c r="F12" s="9">
        <v>5506</v>
      </c>
      <c r="G12" s="9">
        <v>5928</v>
      </c>
      <c r="H12" s="9">
        <v>5593</v>
      </c>
      <c r="I12" s="9">
        <v>5400</v>
      </c>
      <c r="J12" s="9">
        <v>5500</v>
      </c>
      <c r="K12" s="9" t="s">
        <v>1</v>
      </c>
      <c r="L12" s="9" t="s">
        <v>1</v>
      </c>
    </row>
    <row r="13" spans="1:15" x14ac:dyDescent="0.3">
      <c r="A13" s="26" t="s">
        <v>141</v>
      </c>
      <c r="B13" s="26" t="s">
        <v>1</v>
      </c>
      <c r="C13" s="1">
        <v>4368</v>
      </c>
      <c r="D13" s="26" t="s">
        <v>145</v>
      </c>
      <c r="E13" s="9">
        <v>277438</v>
      </c>
      <c r="F13" s="9">
        <v>277729</v>
      </c>
      <c r="G13" s="9">
        <v>291260</v>
      </c>
      <c r="H13" s="9">
        <v>316572</v>
      </c>
      <c r="I13" s="9">
        <v>366981</v>
      </c>
      <c r="J13" s="9">
        <v>465000</v>
      </c>
      <c r="K13" s="49" t="s">
        <v>1</v>
      </c>
      <c r="L13" s="9" t="s">
        <v>1</v>
      </c>
      <c r="M13" s="9" t="s">
        <v>1</v>
      </c>
      <c r="N13" s="1" t="s">
        <v>1</v>
      </c>
      <c r="O13" s="1" t="s">
        <v>1</v>
      </c>
    </row>
    <row r="14" spans="1:15" x14ac:dyDescent="0.3">
      <c r="A14" s="26" t="s">
        <v>141</v>
      </c>
      <c r="B14" s="26" t="s">
        <v>1</v>
      </c>
      <c r="C14" s="1">
        <v>4375</v>
      </c>
      <c r="D14" s="26" t="s">
        <v>146</v>
      </c>
      <c r="E14" s="1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 t="s">
        <v>1</v>
      </c>
      <c r="L14" s="9" t="s">
        <v>1</v>
      </c>
    </row>
    <row r="15" spans="1:15" x14ac:dyDescent="0.3">
      <c r="A15" s="26" t="s">
        <v>141</v>
      </c>
      <c r="B15" s="26" t="s">
        <v>1</v>
      </c>
      <c r="C15" s="1">
        <v>4381</v>
      </c>
      <c r="D15" s="26" t="s">
        <v>122</v>
      </c>
      <c r="E15" s="9">
        <v>1306</v>
      </c>
      <c r="F15" s="9">
        <v>7366</v>
      </c>
      <c r="G15" s="9">
        <v>2089</v>
      </c>
      <c r="H15" s="9">
        <v>3082</v>
      </c>
      <c r="I15" s="9">
        <v>5530</v>
      </c>
      <c r="J15" s="9">
        <v>3000</v>
      </c>
      <c r="K15" s="9" t="s">
        <v>1</v>
      </c>
      <c r="L15" s="9" t="s">
        <v>1</v>
      </c>
    </row>
    <row r="16" spans="1:15" x14ac:dyDescent="0.3">
      <c r="A16" s="26" t="s">
        <v>141</v>
      </c>
      <c r="B16" s="26" t="s">
        <v>1</v>
      </c>
      <c r="C16" s="1">
        <v>4389</v>
      </c>
      <c r="D16" s="26" t="s">
        <v>21</v>
      </c>
      <c r="E16" s="9">
        <v>8367</v>
      </c>
      <c r="F16" s="9">
        <v>1841</v>
      </c>
      <c r="G16" s="9">
        <v>147</v>
      </c>
      <c r="H16" s="9">
        <v>2</v>
      </c>
      <c r="I16" s="9">
        <v>1382</v>
      </c>
      <c r="J16" s="9">
        <v>0</v>
      </c>
      <c r="K16" s="9" t="s">
        <v>1</v>
      </c>
      <c r="L16" s="9" t="s">
        <v>1</v>
      </c>
    </row>
    <row r="17" spans="1:14" x14ac:dyDescent="0.3">
      <c r="A17" s="26" t="s">
        <v>141</v>
      </c>
      <c r="B17" s="26" t="s">
        <v>1</v>
      </c>
      <c r="C17" s="1" t="s">
        <v>1</v>
      </c>
      <c r="D17" s="26" t="s">
        <v>63</v>
      </c>
      <c r="E17" s="26"/>
      <c r="F17" s="9" t="s">
        <v>1</v>
      </c>
      <c r="G17" s="9" t="s">
        <v>1</v>
      </c>
      <c r="H17" s="9" t="s">
        <v>1</v>
      </c>
      <c r="I17" s="9"/>
      <c r="J17" s="9"/>
      <c r="K17" s="9"/>
    </row>
    <row r="18" spans="1:14" x14ac:dyDescent="0.3">
      <c r="A18" s="26"/>
      <c r="B18" s="26"/>
      <c r="D18" s="26"/>
      <c r="E18" s="26"/>
      <c r="I18" s="9"/>
      <c r="J18" s="9"/>
      <c r="K18" s="9"/>
    </row>
    <row r="19" spans="1:14" ht="13.85" thickBot="1" x14ac:dyDescent="0.35">
      <c r="A19" s="26"/>
      <c r="B19" s="26"/>
      <c r="D19" s="13" t="s">
        <v>148</v>
      </c>
      <c r="E19" s="30">
        <f t="shared" ref="E19:I19" si="0">SUM(E10:E17)</f>
        <v>398076</v>
      </c>
      <c r="F19" s="30">
        <f t="shared" si="0"/>
        <v>349111</v>
      </c>
      <c r="G19" s="30">
        <f t="shared" si="0"/>
        <v>395201</v>
      </c>
      <c r="H19" s="30">
        <f t="shared" si="0"/>
        <v>349538</v>
      </c>
      <c r="I19" s="30">
        <f t="shared" si="0"/>
        <v>399468</v>
      </c>
      <c r="J19" s="30">
        <f t="shared" ref="J19" si="1">SUM(J10:J17)</f>
        <v>490000</v>
      </c>
      <c r="K19" s="13"/>
      <c r="L19" s="9" t="s">
        <v>1</v>
      </c>
    </row>
    <row r="20" spans="1:14" ht="13.85" thickTop="1" x14ac:dyDescent="0.3"/>
    <row r="22" spans="1:14" x14ac:dyDescent="0.3">
      <c r="A22" s="7" t="s">
        <v>14</v>
      </c>
      <c r="E22" s="5">
        <v>0.93333333333333335</v>
      </c>
      <c r="F22" s="5">
        <v>0.94117647058823528</v>
      </c>
      <c r="G22" s="6" t="s">
        <v>2</v>
      </c>
      <c r="H22" s="6" t="s">
        <v>6</v>
      </c>
      <c r="I22" s="6" t="s">
        <v>312</v>
      </c>
      <c r="J22" s="6" t="s">
        <v>334</v>
      </c>
    </row>
    <row r="23" spans="1:14" x14ac:dyDescent="0.3">
      <c r="E23" s="7" t="s">
        <v>3</v>
      </c>
      <c r="F23" s="75" t="s">
        <v>3</v>
      </c>
      <c r="G23" s="75" t="s">
        <v>3</v>
      </c>
      <c r="H23" s="75" t="s">
        <v>3</v>
      </c>
      <c r="I23" s="75" t="s">
        <v>5</v>
      </c>
      <c r="J23" s="75" t="s">
        <v>4</v>
      </c>
    </row>
    <row r="24" spans="1:14" x14ac:dyDescent="0.3">
      <c r="A24" s="2" t="s">
        <v>149</v>
      </c>
      <c r="D24" s="31"/>
      <c r="I24" s="1" t="s">
        <v>1</v>
      </c>
      <c r="J24" s="1" t="s">
        <v>1</v>
      </c>
    </row>
    <row r="25" spans="1:14" x14ac:dyDescent="0.3">
      <c r="A25" s="26" t="s">
        <v>141</v>
      </c>
      <c r="B25" s="26" t="s">
        <v>150</v>
      </c>
      <c r="C25" s="1">
        <v>421</v>
      </c>
      <c r="D25" s="26" t="s">
        <v>151</v>
      </c>
      <c r="E25" s="9">
        <v>84920</v>
      </c>
      <c r="F25" s="9">
        <v>90001</v>
      </c>
      <c r="G25" s="9">
        <v>95181</v>
      </c>
      <c r="H25" s="10">
        <v>101618</v>
      </c>
      <c r="I25" s="62">
        <v>136335</v>
      </c>
      <c r="J25" s="62">
        <v>103772</v>
      </c>
      <c r="K25" s="49" t="s">
        <v>1</v>
      </c>
      <c r="L25" s="1" t="s">
        <v>1</v>
      </c>
      <c r="N25" s="1" t="s">
        <v>1</v>
      </c>
    </row>
    <row r="26" spans="1:14" x14ac:dyDescent="0.3">
      <c r="A26" s="26" t="s">
        <v>141</v>
      </c>
      <c r="B26" s="26" t="s">
        <v>150</v>
      </c>
      <c r="C26" s="1">
        <v>422</v>
      </c>
      <c r="D26" s="26" t="s">
        <v>152</v>
      </c>
      <c r="E26" s="9">
        <v>7730</v>
      </c>
      <c r="F26" s="9">
        <v>13274</v>
      </c>
      <c r="G26" s="9">
        <v>12639</v>
      </c>
      <c r="H26" s="10">
        <v>12067</v>
      </c>
      <c r="I26" s="9">
        <v>12512</v>
      </c>
      <c r="J26" s="9">
        <v>16775</v>
      </c>
    </row>
    <row r="27" spans="1:14" x14ac:dyDescent="0.3">
      <c r="A27" s="26" t="s">
        <v>141</v>
      </c>
      <c r="B27" s="26" t="s">
        <v>150</v>
      </c>
      <c r="C27" s="1">
        <v>451</v>
      </c>
      <c r="D27" s="26" t="s">
        <v>25</v>
      </c>
      <c r="E27" s="9">
        <v>28936</v>
      </c>
      <c r="F27" s="9">
        <v>32385</v>
      </c>
      <c r="G27" s="9">
        <v>32015</v>
      </c>
      <c r="H27" s="10">
        <v>36801</v>
      </c>
      <c r="I27" s="62">
        <v>48630</v>
      </c>
      <c r="J27" s="62">
        <v>30000</v>
      </c>
      <c r="K27" s="1" t="s">
        <v>1</v>
      </c>
    </row>
    <row r="28" spans="1:14" x14ac:dyDescent="0.3">
      <c r="A28" s="26" t="s">
        <v>141</v>
      </c>
      <c r="B28" s="26" t="s">
        <v>150</v>
      </c>
      <c r="C28" s="1">
        <v>461</v>
      </c>
      <c r="D28" s="26" t="s">
        <v>153</v>
      </c>
      <c r="E28" s="9">
        <v>5495</v>
      </c>
      <c r="F28" s="9">
        <v>5756</v>
      </c>
      <c r="G28" s="9">
        <v>6048</v>
      </c>
      <c r="H28" s="10">
        <v>6195</v>
      </c>
      <c r="I28" s="9">
        <v>7845</v>
      </c>
      <c r="J28" s="9">
        <v>8500</v>
      </c>
    </row>
    <row r="29" spans="1:14" x14ac:dyDescent="0.3">
      <c r="A29" s="26" t="s">
        <v>141</v>
      </c>
      <c r="B29" s="26" t="s">
        <v>150</v>
      </c>
      <c r="C29" s="1">
        <v>462</v>
      </c>
      <c r="D29" s="26" t="s">
        <v>154</v>
      </c>
      <c r="E29" s="9">
        <v>1285</v>
      </c>
      <c r="F29" s="9">
        <v>1346</v>
      </c>
      <c r="G29" s="9">
        <v>1415</v>
      </c>
      <c r="H29" s="10">
        <v>1449</v>
      </c>
      <c r="I29" s="9">
        <v>1835</v>
      </c>
      <c r="J29" s="9">
        <v>2200</v>
      </c>
    </row>
    <row r="30" spans="1:14" x14ac:dyDescent="0.3">
      <c r="A30" s="26" t="s">
        <v>141</v>
      </c>
      <c r="B30" s="26" t="s">
        <v>150</v>
      </c>
      <c r="C30" s="1">
        <v>463</v>
      </c>
      <c r="D30" s="26" t="s">
        <v>155</v>
      </c>
      <c r="E30" s="9">
        <v>13629</v>
      </c>
      <c r="F30" s="9">
        <v>15380</v>
      </c>
      <c r="G30" s="9">
        <v>16691</v>
      </c>
      <c r="H30" s="10">
        <v>17790</v>
      </c>
      <c r="I30" s="62">
        <v>22380</v>
      </c>
      <c r="J30" s="62">
        <v>25000</v>
      </c>
    </row>
    <row r="31" spans="1:14" x14ac:dyDescent="0.3">
      <c r="A31" s="26" t="s">
        <v>141</v>
      </c>
      <c r="B31" s="26" t="s">
        <v>150</v>
      </c>
      <c r="C31" s="1">
        <v>511</v>
      </c>
      <c r="D31" s="26" t="s">
        <v>73</v>
      </c>
      <c r="E31" s="9">
        <v>0</v>
      </c>
      <c r="F31" s="9">
        <v>100</v>
      </c>
      <c r="G31" s="9">
        <v>134</v>
      </c>
      <c r="H31" s="10">
        <v>862</v>
      </c>
      <c r="I31" s="9">
        <v>380</v>
      </c>
      <c r="J31" s="9">
        <v>2250</v>
      </c>
      <c r="K31" s="1" t="s">
        <v>1</v>
      </c>
    </row>
    <row r="32" spans="1:14" x14ac:dyDescent="0.3">
      <c r="A32" s="26" t="s">
        <v>141</v>
      </c>
      <c r="B32" s="26" t="s">
        <v>150</v>
      </c>
      <c r="C32" s="1">
        <v>513</v>
      </c>
      <c r="D32" s="26" t="s">
        <v>163</v>
      </c>
      <c r="E32" s="9">
        <v>-1669</v>
      </c>
      <c r="F32" s="9">
        <v>183</v>
      </c>
      <c r="G32" s="9">
        <v>54</v>
      </c>
      <c r="H32" s="10">
        <v>452</v>
      </c>
      <c r="I32" s="9">
        <v>1630</v>
      </c>
      <c r="J32" s="9">
        <v>1000</v>
      </c>
      <c r="L32" s="1" t="s">
        <v>1</v>
      </c>
    </row>
    <row r="33" spans="1:12" x14ac:dyDescent="0.3">
      <c r="A33" s="26" t="s">
        <v>141</v>
      </c>
      <c r="B33" s="26" t="s">
        <v>150</v>
      </c>
      <c r="C33" s="1">
        <v>520</v>
      </c>
      <c r="D33" s="26" t="s">
        <v>166</v>
      </c>
      <c r="E33" s="9">
        <v>5484</v>
      </c>
      <c r="F33" s="9">
        <v>-3190</v>
      </c>
      <c r="G33" s="9">
        <v>4331</v>
      </c>
      <c r="H33" s="10">
        <v>9386</v>
      </c>
      <c r="I33" s="9">
        <v>300</v>
      </c>
      <c r="J33" s="9">
        <v>6000</v>
      </c>
      <c r="K33" s="1" t="s">
        <v>1</v>
      </c>
    </row>
    <row r="34" spans="1:12" x14ac:dyDescent="0.3">
      <c r="A34" s="26" t="s">
        <v>141</v>
      </c>
      <c r="B34" s="26" t="s">
        <v>150</v>
      </c>
      <c r="C34" s="1">
        <v>533</v>
      </c>
      <c r="D34" s="26" t="s">
        <v>18</v>
      </c>
      <c r="E34" s="9">
        <v>0</v>
      </c>
      <c r="F34" s="9">
        <v>0</v>
      </c>
      <c r="G34" s="9">
        <v>117</v>
      </c>
      <c r="H34" s="9">
        <v>0</v>
      </c>
      <c r="I34" s="9">
        <v>0</v>
      </c>
      <c r="J34" s="9">
        <v>0</v>
      </c>
    </row>
    <row r="35" spans="1:12" x14ac:dyDescent="0.3">
      <c r="A35" s="26" t="s">
        <v>141</v>
      </c>
      <c r="B35" s="26" t="s">
        <v>150</v>
      </c>
      <c r="C35" s="1">
        <v>532</v>
      </c>
      <c r="D35" s="26" t="s">
        <v>26</v>
      </c>
      <c r="E35" s="9">
        <v>14833</v>
      </c>
      <c r="F35" s="9">
        <v>0</v>
      </c>
      <c r="G35" s="9">
        <v>0</v>
      </c>
      <c r="H35" s="10">
        <v>5818</v>
      </c>
      <c r="I35" s="9">
        <v>0</v>
      </c>
      <c r="J35" s="9">
        <v>1000</v>
      </c>
    </row>
    <row r="36" spans="1:12" x14ac:dyDescent="0.3">
      <c r="A36" s="26" t="s">
        <v>141</v>
      </c>
      <c r="B36" s="26" t="s">
        <v>150</v>
      </c>
      <c r="C36" s="1">
        <v>549</v>
      </c>
      <c r="D36" s="26" t="s">
        <v>19</v>
      </c>
      <c r="E36" s="9">
        <v>6717</v>
      </c>
      <c r="F36" s="9">
        <v>669</v>
      </c>
      <c r="G36" s="9">
        <v>198</v>
      </c>
      <c r="H36" s="10">
        <v>8226</v>
      </c>
      <c r="I36" s="9">
        <v>2900</v>
      </c>
      <c r="J36" s="9">
        <v>2500</v>
      </c>
      <c r="K36" s="1" t="s">
        <v>1</v>
      </c>
    </row>
    <row r="37" spans="1:12" x14ac:dyDescent="0.3">
      <c r="A37" s="26" t="s">
        <v>141</v>
      </c>
      <c r="B37" s="26" t="s">
        <v>150</v>
      </c>
      <c r="C37" s="1">
        <v>551</v>
      </c>
      <c r="D37" s="26" t="s">
        <v>30</v>
      </c>
      <c r="E37" s="9">
        <v>646</v>
      </c>
      <c r="F37" s="9">
        <v>239</v>
      </c>
      <c r="G37" s="9">
        <v>127</v>
      </c>
      <c r="H37" s="10">
        <v>91</v>
      </c>
      <c r="I37" s="9">
        <v>120</v>
      </c>
      <c r="J37" s="9">
        <v>120</v>
      </c>
    </row>
    <row r="38" spans="1:12" x14ac:dyDescent="0.3">
      <c r="A38" s="26" t="s">
        <v>141</v>
      </c>
      <c r="B38" s="26" t="s">
        <v>150</v>
      </c>
      <c r="C38" s="1">
        <v>552</v>
      </c>
      <c r="D38" s="26" t="s">
        <v>33</v>
      </c>
      <c r="E38" s="9">
        <v>245</v>
      </c>
      <c r="F38" s="9">
        <v>434</v>
      </c>
      <c r="G38" s="9">
        <v>674</v>
      </c>
      <c r="H38" s="10">
        <v>1568</v>
      </c>
      <c r="I38" s="9">
        <v>1575</v>
      </c>
      <c r="J38" s="9">
        <v>1600</v>
      </c>
    </row>
    <row r="39" spans="1:12" x14ac:dyDescent="0.3">
      <c r="A39" s="26" t="s">
        <v>141</v>
      </c>
      <c r="B39" s="26" t="s">
        <v>150</v>
      </c>
      <c r="C39" s="1">
        <v>553</v>
      </c>
      <c r="D39" s="26" t="s">
        <v>158</v>
      </c>
      <c r="E39" s="9">
        <v>775</v>
      </c>
      <c r="F39" s="9">
        <v>0</v>
      </c>
      <c r="G39" s="9">
        <v>0</v>
      </c>
      <c r="H39" s="10">
        <v>185</v>
      </c>
      <c r="I39" s="9">
        <v>0</v>
      </c>
      <c r="J39" s="9">
        <v>0</v>
      </c>
      <c r="L39" s="1" t="s">
        <v>1</v>
      </c>
    </row>
    <row r="40" spans="1:12" x14ac:dyDescent="0.3">
      <c r="A40" s="26" t="s">
        <v>141</v>
      </c>
      <c r="B40" s="26" t="s">
        <v>150</v>
      </c>
      <c r="C40" s="1">
        <v>561</v>
      </c>
      <c r="D40" s="26" t="s">
        <v>28</v>
      </c>
      <c r="E40" s="9">
        <v>335</v>
      </c>
      <c r="F40" s="9">
        <v>412</v>
      </c>
      <c r="G40" s="9">
        <v>1959</v>
      </c>
      <c r="H40" s="64">
        <v>426</v>
      </c>
      <c r="I40" s="9">
        <v>580</v>
      </c>
      <c r="J40" s="9">
        <v>435</v>
      </c>
      <c r="K40" s="1" t="s">
        <v>1</v>
      </c>
    </row>
    <row r="41" spans="1:12" x14ac:dyDescent="0.3">
      <c r="A41" s="26" t="s">
        <v>141</v>
      </c>
      <c r="B41" s="26" t="s">
        <v>150</v>
      </c>
      <c r="C41" s="1">
        <v>563</v>
      </c>
      <c r="D41" s="26" t="s">
        <v>27</v>
      </c>
      <c r="E41" s="9">
        <v>0</v>
      </c>
      <c r="F41" s="9">
        <v>132</v>
      </c>
      <c r="G41" s="9">
        <v>0</v>
      </c>
      <c r="H41" s="9">
        <v>175</v>
      </c>
      <c r="I41" s="9">
        <v>100</v>
      </c>
      <c r="J41" s="9">
        <v>250</v>
      </c>
      <c r="K41" s="1" t="s">
        <v>1</v>
      </c>
      <c r="L41" s="1" t="s">
        <v>1</v>
      </c>
    </row>
    <row r="42" spans="1:12" x14ac:dyDescent="0.3">
      <c r="A42" s="26" t="s">
        <v>141</v>
      </c>
      <c r="B42" s="26" t="s">
        <v>150</v>
      </c>
      <c r="C42" s="1">
        <v>571</v>
      </c>
      <c r="D42" s="26" t="s">
        <v>32</v>
      </c>
      <c r="E42" s="9">
        <v>38164</v>
      </c>
      <c r="F42" s="9">
        <v>21548</v>
      </c>
      <c r="G42" s="9">
        <v>19500</v>
      </c>
      <c r="H42" s="10">
        <v>25972</v>
      </c>
      <c r="I42" s="9">
        <v>22420</v>
      </c>
      <c r="J42" s="9">
        <v>16180</v>
      </c>
    </row>
    <row r="43" spans="1:12" x14ac:dyDescent="0.3">
      <c r="A43" s="26" t="s">
        <v>141</v>
      </c>
      <c r="B43" s="26" t="s">
        <v>150</v>
      </c>
      <c r="C43" s="1">
        <v>591</v>
      </c>
      <c r="D43" s="26" t="s">
        <v>156</v>
      </c>
      <c r="E43" s="9">
        <v>7045</v>
      </c>
      <c r="F43" s="9">
        <v>9408</v>
      </c>
      <c r="G43" s="9">
        <v>9775</v>
      </c>
      <c r="H43" s="10">
        <v>10036</v>
      </c>
      <c r="I43" s="62">
        <v>10465</v>
      </c>
      <c r="J43" s="62">
        <v>10500</v>
      </c>
    </row>
    <row r="44" spans="1:12" x14ac:dyDescent="0.3">
      <c r="A44" s="26" t="s">
        <v>141</v>
      </c>
      <c r="B44" s="26" t="s">
        <v>150</v>
      </c>
      <c r="C44" s="1">
        <v>598</v>
      </c>
      <c r="D44" s="26" t="s">
        <v>164</v>
      </c>
      <c r="E44" s="9">
        <v>33500</v>
      </c>
      <c r="F44" s="9">
        <v>66529</v>
      </c>
      <c r="G44" s="9">
        <v>66500</v>
      </c>
      <c r="H44" s="10">
        <v>67000</v>
      </c>
      <c r="I44" s="9">
        <v>67000</v>
      </c>
      <c r="J44" s="9">
        <v>70000</v>
      </c>
    </row>
    <row r="45" spans="1:12" x14ac:dyDescent="0.3">
      <c r="A45" s="26" t="s">
        <v>141</v>
      </c>
      <c r="B45" s="26" t="s">
        <v>150</v>
      </c>
      <c r="C45" s="1">
        <v>599</v>
      </c>
      <c r="D45" s="26" t="s">
        <v>132</v>
      </c>
      <c r="E45" s="9">
        <v>17886</v>
      </c>
      <c r="F45" s="9">
        <v>1356</v>
      </c>
      <c r="G45" s="9">
        <v>199</v>
      </c>
      <c r="H45" s="10">
        <v>207</v>
      </c>
      <c r="I45" s="9">
        <v>0</v>
      </c>
      <c r="J45" s="9">
        <v>0</v>
      </c>
      <c r="L45" s="1" t="s">
        <v>1</v>
      </c>
    </row>
    <row r="46" spans="1:12" x14ac:dyDescent="0.3">
      <c r="A46" s="26" t="s">
        <v>141</v>
      </c>
      <c r="B46" s="26" t="s">
        <v>150</v>
      </c>
      <c r="C46" s="63">
        <v>618</v>
      </c>
      <c r="D46" s="26" t="s">
        <v>324</v>
      </c>
      <c r="E46" s="9"/>
      <c r="F46" s="9">
        <v>0</v>
      </c>
      <c r="G46" s="9">
        <v>0</v>
      </c>
      <c r="H46" s="9">
        <v>0</v>
      </c>
      <c r="I46" s="9">
        <v>0</v>
      </c>
      <c r="J46" s="9">
        <v>25000</v>
      </c>
    </row>
    <row r="47" spans="1:12" x14ac:dyDescent="0.3">
      <c r="A47" s="26" t="s">
        <v>141</v>
      </c>
      <c r="B47" s="26" t="s">
        <v>150</v>
      </c>
      <c r="C47" s="63">
        <v>619</v>
      </c>
      <c r="D47" s="26" t="s">
        <v>325</v>
      </c>
      <c r="E47" s="9"/>
      <c r="F47" s="9">
        <v>0</v>
      </c>
      <c r="G47" s="9">
        <v>0</v>
      </c>
      <c r="H47" s="9">
        <v>0</v>
      </c>
      <c r="I47" s="9">
        <v>24000</v>
      </c>
      <c r="J47" s="9">
        <v>29020</v>
      </c>
      <c r="L47" s="49" t="s">
        <v>1</v>
      </c>
    </row>
    <row r="48" spans="1:12" x14ac:dyDescent="0.3">
      <c r="A48" s="26" t="s">
        <v>141</v>
      </c>
      <c r="B48" s="26" t="s">
        <v>150</v>
      </c>
      <c r="C48" s="1">
        <v>620</v>
      </c>
      <c r="D48" s="26" t="s">
        <v>101</v>
      </c>
      <c r="E48" s="9"/>
      <c r="F48" s="9">
        <v>0</v>
      </c>
      <c r="G48" s="9">
        <v>0</v>
      </c>
      <c r="H48" s="10">
        <v>26332</v>
      </c>
      <c r="I48" s="9">
        <v>18600</v>
      </c>
      <c r="J48" s="9">
        <v>40000</v>
      </c>
      <c r="K48" s="1" t="s">
        <v>1</v>
      </c>
    </row>
    <row r="49" spans="1:12" x14ac:dyDescent="0.3">
      <c r="A49" s="26" t="s">
        <v>141</v>
      </c>
      <c r="B49" s="26" t="s">
        <v>150</v>
      </c>
      <c r="C49" s="1">
        <v>651</v>
      </c>
      <c r="D49" s="26" t="s">
        <v>157</v>
      </c>
      <c r="E49" s="9">
        <v>13994</v>
      </c>
      <c r="F49" s="9">
        <v>27221</v>
      </c>
      <c r="G49" s="9">
        <v>23402</v>
      </c>
      <c r="H49" s="10">
        <v>5268</v>
      </c>
      <c r="I49" s="9">
        <v>5610</v>
      </c>
      <c r="J49" s="9">
        <v>5000</v>
      </c>
      <c r="L49" s="1" t="s">
        <v>1</v>
      </c>
    </row>
    <row r="50" spans="1:12" x14ac:dyDescent="0.3">
      <c r="A50" s="26" t="s">
        <v>141</v>
      </c>
      <c r="B50" s="26" t="s">
        <v>150</v>
      </c>
      <c r="C50" s="1">
        <v>655</v>
      </c>
      <c r="D50" s="26" t="s">
        <v>78</v>
      </c>
      <c r="E50" s="9">
        <v>-6508</v>
      </c>
      <c r="F50" s="9">
        <v>902</v>
      </c>
      <c r="G50" s="9">
        <v>2196</v>
      </c>
      <c r="H50" s="10">
        <v>656</v>
      </c>
      <c r="I50" s="9">
        <v>2755</v>
      </c>
      <c r="J50" s="9">
        <v>2000</v>
      </c>
    </row>
    <row r="51" spans="1:12" x14ac:dyDescent="0.3">
      <c r="A51" s="26" t="s">
        <v>141</v>
      </c>
      <c r="B51" s="26" t="s">
        <v>150</v>
      </c>
      <c r="C51" s="1">
        <v>760</v>
      </c>
      <c r="D51" s="26" t="s">
        <v>319</v>
      </c>
      <c r="E51" s="9"/>
      <c r="F51" s="9">
        <v>0</v>
      </c>
      <c r="G51" s="9">
        <v>7500</v>
      </c>
      <c r="H51" s="9">
        <v>-7500</v>
      </c>
      <c r="I51" s="9">
        <v>0</v>
      </c>
      <c r="J51" s="9">
        <v>0</v>
      </c>
    </row>
    <row r="52" spans="1:12" x14ac:dyDescent="0.3">
      <c r="A52" s="26" t="s">
        <v>141</v>
      </c>
      <c r="B52" s="26" t="s">
        <v>150</v>
      </c>
      <c r="C52" s="1">
        <v>810</v>
      </c>
      <c r="D52" s="26" t="s">
        <v>159</v>
      </c>
      <c r="E52" s="9"/>
      <c r="F52" s="9">
        <v>0</v>
      </c>
      <c r="G52" s="9">
        <v>0</v>
      </c>
      <c r="H52" s="10">
        <v>5300</v>
      </c>
      <c r="I52" s="9">
        <v>13000</v>
      </c>
      <c r="J52" s="9">
        <v>10000</v>
      </c>
      <c r="K52" s="1" t="s">
        <v>1</v>
      </c>
    </row>
    <row r="53" spans="1:12" x14ac:dyDescent="0.3">
      <c r="A53" s="26" t="s">
        <v>141</v>
      </c>
      <c r="B53" s="26" t="s">
        <v>150</v>
      </c>
      <c r="C53" s="1">
        <v>820</v>
      </c>
      <c r="D53" s="26" t="s">
        <v>160</v>
      </c>
      <c r="E53" s="9"/>
      <c r="F53" s="9">
        <v>0</v>
      </c>
      <c r="G53" s="9">
        <v>0</v>
      </c>
      <c r="H53" s="9">
        <v>0</v>
      </c>
      <c r="I53" s="9">
        <v>0</v>
      </c>
      <c r="J53" s="9">
        <v>9000</v>
      </c>
      <c r="K53" s="1" t="s">
        <v>1</v>
      </c>
    </row>
    <row r="54" spans="1:12" x14ac:dyDescent="0.3">
      <c r="A54" s="26" t="s">
        <v>141</v>
      </c>
      <c r="B54" s="26" t="s">
        <v>150</v>
      </c>
      <c r="C54" s="1">
        <v>825</v>
      </c>
      <c r="D54" s="26" t="s">
        <v>162</v>
      </c>
      <c r="E54" s="9">
        <v>56192</v>
      </c>
      <c r="F54" s="9">
        <v>11918</v>
      </c>
      <c r="G54" s="9">
        <v>9486</v>
      </c>
      <c r="H54" s="10">
        <v>1944</v>
      </c>
      <c r="I54" s="9">
        <v>2950</v>
      </c>
      <c r="J54" s="9">
        <v>5000</v>
      </c>
      <c r="K54" s="1" t="s">
        <v>1</v>
      </c>
      <c r="L54" s="1" t="s">
        <v>1</v>
      </c>
    </row>
    <row r="55" spans="1:12" x14ac:dyDescent="0.3">
      <c r="A55" s="26" t="s">
        <v>141</v>
      </c>
      <c r="B55" s="26" t="s">
        <v>150</v>
      </c>
      <c r="C55" s="1">
        <v>826</v>
      </c>
      <c r="D55" s="26" t="s">
        <v>161</v>
      </c>
      <c r="E55" s="9"/>
      <c r="F55" s="9">
        <v>0</v>
      </c>
      <c r="G55" s="9">
        <v>0</v>
      </c>
      <c r="H55" s="9">
        <v>983</v>
      </c>
      <c r="I55" s="9">
        <v>590</v>
      </c>
      <c r="J55" s="9">
        <v>2000</v>
      </c>
    </row>
    <row r="56" spans="1:12" x14ac:dyDescent="0.3">
      <c r="A56" s="26"/>
      <c r="B56" s="26"/>
      <c r="D56" s="26"/>
      <c r="E56" s="5">
        <v>0.93333333333333335</v>
      </c>
      <c r="F56" s="76">
        <v>0.94117647058823528</v>
      </c>
      <c r="G56" s="6" t="s">
        <v>2</v>
      </c>
      <c r="H56" s="6" t="s">
        <v>6</v>
      </c>
      <c r="I56" s="6" t="s">
        <v>312</v>
      </c>
      <c r="J56" s="6" t="s">
        <v>334</v>
      </c>
    </row>
    <row r="57" spans="1:12" x14ac:dyDescent="0.3">
      <c r="B57" s="26" t="s">
        <v>1</v>
      </c>
      <c r="C57" s="1" t="s">
        <v>1</v>
      </c>
      <c r="D57" s="26"/>
      <c r="E57" s="7" t="s">
        <v>3</v>
      </c>
      <c r="F57" s="75" t="s">
        <v>3</v>
      </c>
      <c r="G57" s="75" t="s">
        <v>3</v>
      </c>
      <c r="H57" s="75" t="s">
        <v>3</v>
      </c>
      <c r="I57" s="75" t="s">
        <v>5</v>
      </c>
      <c r="J57" s="75" t="s">
        <v>4</v>
      </c>
    </row>
    <row r="58" spans="1:12" x14ac:dyDescent="0.3">
      <c r="B58" s="26"/>
      <c r="D58" s="26"/>
      <c r="E58" s="7"/>
      <c r="F58" s="75"/>
      <c r="G58" s="75"/>
      <c r="H58" s="75"/>
      <c r="I58" s="75"/>
      <c r="J58" s="75"/>
    </row>
    <row r="59" spans="1:12" x14ac:dyDescent="0.3">
      <c r="A59" s="26" t="s">
        <v>141</v>
      </c>
      <c r="B59" s="26" t="s">
        <v>150</v>
      </c>
      <c r="C59" s="1">
        <v>830</v>
      </c>
      <c r="D59" s="26" t="s">
        <v>34</v>
      </c>
      <c r="E59" s="9">
        <v>10429</v>
      </c>
      <c r="F59" s="9">
        <v>8476</v>
      </c>
      <c r="G59" s="9">
        <v>9158</v>
      </c>
      <c r="H59" s="9">
        <v>0</v>
      </c>
      <c r="I59" s="9">
        <v>850</v>
      </c>
      <c r="J59" s="9">
        <v>0</v>
      </c>
      <c r="K59" s="1" t="s">
        <v>1</v>
      </c>
      <c r="L59" s="1" t="s">
        <v>1</v>
      </c>
    </row>
    <row r="60" spans="1:12" x14ac:dyDescent="0.3">
      <c r="A60" s="26" t="s">
        <v>141</v>
      </c>
      <c r="B60" s="26" t="s">
        <v>150</v>
      </c>
      <c r="C60" s="1">
        <v>900</v>
      </c>
      <c r="D60" s="26" t="s">
        <v>133</v>
      </c>
      <c r="E60" s="9"/>
      <c r="F60" s="9">
        <v>0</v>
      </c>
      <c r="G60" s="9">
        <v>0</v>
      </c>
      <c r="H60" s="10">
        <v>374</v>
      </c>
      <c r="I60" s="9">
        <v>0</v>
      </c>
      <c r="J60" s="9">
        <v>0</v>
      </c>
    </row>
    <row r="61" spans="1:12" x14ac:dyDescent="0.3">
      <c r="A61" s="26" t="s">
        <v>141</v>
      </c>
      <c r="B61" s="26" t="s">
        <v>150</v>
      </c>
      <c r="C61" s="1">
        <v>950</v>
      </c>
      <c r="D61" s="26" t="s">
        <v>167</v>
      </c>
      <c r="E61" s="9">
        <v>0</v>
      </c>
      <c r="F61" s="9">
        <v>8175</v>
      </c>
      <c r="G61" s="9">
        <v>1549</v>
      </c>
      <c r="H61" s="9">
        <v>-4797</v>
      </c>
      <c r="I61" s="9">
        <v>0</v>
      </c>
      <c r="J61" s="9">
        <v>0</v>
      </c>
    </row>
    <row r="62" spans="1:12" x14ac:dyDescent="0.3">
      <c r="A62" s="26" t="s">
        <v>141</v>
      </c>
      <c r="B62" s="26" t="s">
        <v>150</v>
      </c>
      <c r="C62" s="1">
        <v>999</v>
      </c>
      <c r="D62" s="26" t="s">
        <v>168</v>
      </c>
      <c r="E62" s="9">
        <v>51853</v>
      </c>
      <c r="F62" s="9">
        <v>0</v>
      </c>
      <c r="G62" s="9">
        <v>55000</v>
      </c>
      <c r="H62" s="9">
        <v>0</v>
      </c>
      <c r="I62" s="9">
        <v>0</v>
      </c>
      <c r="J62" s="9"/>
    </row>
    <row r="63" spans="1:12" x14ac:dyDescent="0.3">
      <c r="A63" s="26" t="s">
        <v>179</v>
      </c>
      <c r="B63" s="26" t="s">
        <v>180</v>
      </c>
      <c r="C63" s="1">
        <v>999</v>
      </c>
      <c r="D63" s="26" t="s">
        <v>181</v>
      </c>
      <c r="E63" s="11">
        <v>104030</v>
      </c>
      <c r="F63" s="11">
        <v>106535</v>
      </c>
      <c r="G63" s="11">
        <v>112603</v>
      </c>
      <c r="H63" s="11">
        <v>58312</v>
      </c>
      <c r="I63" s="11">
        <v>60000</v>
      </c>
      <c r="J63" s="11">
        <v>60000</v>
      </c>
    </row>
    <row r="64" spans="1:12" x14ac:dyDescent="0.3">
      <c r="A64" s="26"/>
      <c r="B64" s="26"/>
      <c r="D64" s="26"/>
      <c r="E64" s="9"/>
      <c r="F64" s="9"/>
      <c r="G64" s="9"/>
    </row>
    <row r="65" spans="1:11" x14ac:dyDescent="0.3">
      <c r="A65" s="26"/>
      <c r="B65" s="26"/>
      <c r="D65" s="31" t="s">
        <v>165</v>
      </c>
      <c r="E65" s="32">
        <f t="shared" ref="E65:J65" si="2">SUM(E25:E63)</f>
        <v>495946.93333333335</v>
      </c>
      <c r="F65" s="32">
        <f t="shared" si="2"/>
        <v>419189.9411764706</v>
      </c>
      <c r="G65" s="32">
        <f t="shared" si="2"/>
        <v>488451</v>
      </c>
      <c r="H65" s="32">
        <f t="shared" si="2"/>
        <v>393196</v>
      </c>
      <c r="I65" s="32">
        <f t="shared" si="2"/>
        <v>465362</v>
      </c>
      <c r="J65" s="32">
        <f t="shared" si="2"/>
        <v>485102</v>
      </c>
    </row>
    <row r="66" spans="1:11" x14ac:dyDescent="0.3">
      <c r="A66" s="26"/>
      <c r="B66" s="26"/>
      <c r="D66" s="26"/>
      <c r="E66" s="9"/>
      <c r="F66" s="9"/>
      <c r="G66" s="9"/>
    </row>
    <row r="67" spans="1:11" x14ac:dyDescent="0.3">
      <c r="A67" s="31" t="s">
        <v>169</v>
      </c>
      <c r="B67" s="26"/>
      <c r="D67" s="26"/>
      <c r="E67" s="7"/>
      <c r="F67" s="75"/>
      <c r="G67" s="75"/>
      <c r="H67" s="75"/>
      <c r="I67" s="75"/>
      <c r="J67" s="75"/>
    </row>
    <row r="68" spans="1:11" x14ac:dyDescent="0.3">
      <c r="A68" s="2" t="s">
        <v>170</v>
      </c>
      <c r="D68" s="31"/>
      <c r="E68" s="9"/>
      <c r="F68" s="9"/>
      <c r="G68" s="9"/>
    </row>
    <row r="69" spans="1:11" x14ac:dyDescent="0.3">
      <c r="A69" s="1">
        <v>510</v>
      </c>
      <c r="C69" s="1">
        <v>840</v>
      </c>
      <c r="D69" s="26" t="s">
        <v>26</v>
      </c>
      <c r="E69" s="9"/>
      <c r="F69" s="9">
        <v>0</v>
      </c>
      <c r="G69" s="9">
        <v>0</v>
      </c>
      <c r="H69" s="9">
        <v>24496</v>
      </c>
      <c r="I69" s="9">
        <v>0</v>
      </c>
      <c r="J69" s="9">
        <v>20000</v>
      </c>
    </row>
    <row r="70" spans="1:11" x14ac:dyDescent="0.3">
      <c r="A70" s="1">
        <v>510</v>
      </c>
      <c r="C70" s="1">
        <v>845</v>
      </c>
      <c r="D70" s="1" t="s">
        <v>171</v>
      </c>
      <c r="F70" s="9">
        <v>0</v>
      </c>
      <c r="G70" s="9">
        <v>0</v>
      </c>
      <c r="H70" s="9">
        <v>0</v>
      </c>
      <c r="I70" s="9">
        <v>0</v>
      </c>
      <c r="J70" s="9">
        <v>100000</v>
      </c>
      <c r="K70" s="1" t="s">
        <v>1</v>
      </c>
    </row>
    <row r="71" spans="1:11" x14ac:dyDescent="0.3">
      <c r="F71" s="9"/>
      <c r="G71" s="9"/>
      <c r="H71" s="9"/>
      <c r="I71" s="9"/>
      <c r="J71" s="9"/>
    </row>
    <row r="72" spans="1:11" x14ac:dyDescent="0.3">
      <c r="D72" s="2" t="s">
        <v>176</v>
      </c>
      <c r="F72" s="55">
        <f>SUM(F69:F70)</f>
        <v>0</v>
      </c>
      <c r="G72" s="55">
        <f>SUM(G69:G70)</f>
        <v>0</v>
      </c>
      <c r="H72" s="55">
        <f>SUM(H69:H70)</f>
        <v>24496</v>
      </c>
      <c r="I72" s="55">
        <f>SUM(I69:I70)</f>
        <v>0</v>
      </c>
      <c r="J72" s="55">
        <f>SUM(J69:J70)</f>
        <v>120000</v>
      </c>
    </row>
    <row r="73" spans="1:11" ht="15" x14ac:dyDescent="0.45">
      <c r="E73" s="34"/>
      <c r="F73" s="34"/>
      <c r="G73" s="56"/>
      <c r="H73" s="9"/>
      <c r="I73" s="9"/>
      <c r="J73" s="9"/>
    </row>
    <row r="74" spans="1:11" x14ac:dyDescent="0.3">
      <c r="A74" s="2" t="s">
        <v>172</v>
      </c>
      <c r="G74" s="9"/>
      <c r="H74" s="9"/>
      <c r="I74" s="9"/>
      <c r="J74" s="9"/>
    </row>
    <row r="75" spans="1:11" x14ac:dyDescent="0.3">
      <c r="A75" s="1">
        <v>510</v>
      </c>
      <c r="C75" s="1">
        <v>846</v>
      </c>
      <c r="D75" s="1" t="s">
        <v>26</v>
      </c>
      <c r="F75" s="1">
        <v>0</v>
      </c>
      <c r="G75" s="9">
        <v>0</v>
      </c>
      <c r="H75" s="9">
        <v>0</v>
      </c>
      <c r="I75" s="9">
        <v>0</v>
      </c>
      <c r="J75" s="9">
        <v>0</v>
      </c>
    </row>
    <row r="76" spans="1:11" x14ac:dyDescent="0.3">
      <c r="A76" s="1">
        <v>510</v>
      </c>
      <c r="C76" s="1">
        <v>848</v>
      </c>
      <c r="D76" s="1" t="s">
        <v>171</v>
      </c>
      <c r="F76" s="1">
        <v>0</v>
      </c>
      <c r="G76" s="9">
        <v>0</v>
      </c>
      <c r="H76" s="9">
        <v>0</v>
      </c>
      <c r="I76" s="9">
        <v>18950</v>
      </c>
      <c r="J76" s="9">
        <v>40000</v>
      </c>
      <c r="K76" s="1" t="s">
        <v>1</v>
      </c>
    </row>
    <row r="77" spans="1:11" x14ac:dyDescent="0.3">
      <c r="G77" s="9"/>
      <c r="H77" s="9"/>
      <c r="I77" s="9"/>
      <c r="J77" s="9"/>
    </row>
    <row r="78" spans="1:11" x14ac:dyDescent="0.3">
      <c r="D78" s="2" t="s">
        <v>177</v>
      </c>
      <c r="F78" s="55">
        <f>SUM(F75:F76)</f>
        <v>0</v>
      </c>
      <c r="G78" s="55">
        <f>SUM(G75:G76)</f>
        <v>0</v>
      </c>
      <c r="H78" s="55">
        <f>SUM(H75:H76)</f>
        <v>0</v>
      </c>
      <c r="I78" s="55">
        <f>SUM(I75:I76)</f>
        <v>18950</v>
      </c>
      <c r="J78" s="55">
        <f>SUM(J75:J76)</f>
        <v>40000</v>
      </c>
    </row>
    <row r="79" spans="1:11" x14ac:dyDescent="0.3">
      <c r="G79" s="9"/>
      <c r="H79" s="9"/>
      <c r="I79" s="9"/>
      <c r="J79" s="9"/>
    </row>
    <row r="80" spans="1:11" x14ac:dyDescent="0.3">
      <c r="A80" s="2" t="s">
        <v>173</v>
      </c>
      <c r="G80" s="9"/>
      <c r="H80" s="9"/>
      <c r="I80" s="9"/>
      <c r="J80" s="9"/>
    </row>
    <row r="81" spans="1:11" x14ac:dyDescent="0.3">
      <c r="A81" s="1">
        <v>510</v>
      </c>
      <c r="C81" s="1">
        <v>860</v>
      </c>
      <c r="D81" s="1" t="s">
        <v>26</v>
      </c>
      <c r="F81" s="1">
        <v>0</v>
      </c>
      <c r="G81" s="9">
        <v>0</v>
      </c>
      <c r="H81" s="9">
        <v>3305</v>
      </c>
      <c r="I81" s="9">
        <v>0</v>
      </c>
      <c r="J81" s="9">
        <v>0</v>
      </c>
    </row>
    <row r="82" spans="1:11" x14ac:dyDescent="0.3">
      <c r="A82" s="1">
        <v>510</v>
      </c>
      <c r="C82" s="1">
        <v>850</v>
      </c>
      <c r="D82" s="1" t="s">
        <v>171</v>
      </c>
      <c r="F82" s="1">
        <v>0</v>
      </c>
      <c r="G82" s="9">
        <v>19262</v>
      </c>
      <c r="H82" s="9">
        <v>2500</v>
      </c>
      <c r="I82" s="9">
        <v>0</v>
      </c>
      <c r="J82" s="9">
        <v>17000</v>
      </c>
      <c r="K82" s="1" t="s">
        <v>1</v>
      </c>
    </row>
    <row r="83" spans="1:11" x14ac:dyDescent="0.3">
      <c r="D83" s="1" t="s">
        <v>298</v>
      </c>
      <c r="F83" s="1">
        <v>0</v>
      </c>
      <c r="G83" s="1">
        <v>0</v>
      </c>
      <c r="H83" s="9">
        <v>0</v>
      </c>
      <c r="I83" s="9">
        <v>0</v>
      </c>
      <c r="J83" s="9">
        <v>0</v>
      </c>
      <c r="K83" s="1" t="s">
        <v>1</v>
      </c>
    </row>
    <row r="84" spans="1:11" x14ac:dyDescent="0.3">
      <c r="D84" s="2" t="s">
        <v>178</v>
      </c>
      <c r="F84" s="3">
        <v>0</v>
      </c>
      <c r="G84" s="46">
        <f>SUM(G81:G83)</f>
        <v>19262</v>
      </c>
      <c r="H84" s="55">
        <f>SUM(H81:H83)</f>
        <v>5805</v>
      </c>
      <c r="I84" s="55">
        <f>SUM(I81:I83)</f>
        <v>0</v>
      </c>
      <c r="J84" s="55">
        <f>SUM(J81:J83)</f>
        <v>17000</v>
      </c>
    </row>
    <row r="86" spans="1:11" x14ac:dyDescent="0.3">
      <c r="D86" s="2" t="s">
        <v>174</v>
      </c>
      <c r="E86" s="32">
        <f t="shared" ref="E86:J86" si="3">SUM(E65, E72, E78, E84)</f>
        <v>495946.93333333335</v>
      </c>
      <c r="F86" s="32">
        <f t="shared" si="3"/>
        <v>419189.9411764706</v>
      </c>
      <c r="G86" s="32">
        <f t="shared" si="3"/>
        <v>507713</v>
      </c>
      <c r="H86" s="32">
        <f t="shared" si="3"/>
        <v>423497</v>
      </c>
      <c r="I86" s="32">
        <f t="shared" si="3"/>
        <v>484312</v>
      </c>
      <c r="J86" s="32">
        <f t="shared" si="3"/>
        <v>662102</v>
      </c>
    </row>
    <row r="88" spans="1:11" x14ac:dyDescent="0.3">
      <c r="D88" s="2" t="s">
        <v>7</v>
      </c>
      <c r="E88" s="21">
        <v>1930205</v>
      </c>
      <c r="F88" s="21">
        <v>1634278</v>
      </c>
      <c r="G88" s="21">
        <v>1564200</v>
      </c>
      <c r="H88" s="15">
        <v>1451688</v>
      </c>
      <c r="I88" s="13">
        <v>1377729</v>
      </c>
      <c r="J88" s="13">
        <v>1292885</v>
      </c>
    </row>
    <row r="90" spans="1:11" x14ac:dyDescent="0.3">
      <c r="D90" s="2" t="s">
        <v>175</v>
      </c>
      <c r="E90" s="13">
        <f t="shared" ref="E90:J90" si="4">SUM(E19-E86)</f>
        <v>-97870.933333333349</v>
      </c>
      <c r="F90" s="13">
        <f t="shared" si="4"/>
        <v>-70078.941176470602</v>
      </c>
      <c r="G90" s="13">
        <f t="shared" si="4"/>
        <v>-112512</v>
      </c>
      <c r="H90" s="13">
        <f t="shared" si="4"/>
        <v>-73959</v>
      </c>
      <c r="I90" s="13">
        <f t="shared" si="4"/>
        <v>-84844</v>
      </c>
      <c r="J90" s="13">
        <f t="shared" si="4"/>
        <v>-172102</v>
      </c>
    </row>
    <row r="92" spans="1:11" x14ac:dyDescent="0.3">
      <c r="D92" s="2" t="s">
        <v>16</v>
      </c>
      <c r="E92" s="35">
        <f t="shared" ref="E92:I92" si="5">SUM(E88+E90)</f>
        <v>1832334.0666666667</v>
      </c>
      <c r="F92" s="35">
        <f t="shared" si="5"/>
        <v>1564199.0588235294</v>
      </c>
      <c r="G92" s="35">
        <f t="shared" si="5"/>
        <v>1451688</v>
      </c>
      <c r="H92" s="35">
        <f t="shared" si="5"/>
        <v>1377729</v>
      </c>
      <c r="I92" s="35">
        <f t="shared" si="5"/>
        <v>1292885</v>
      </c>
      <c r="J92" s="35">
        <f t="shared" ref="J92" si="6">SUM(J88+J90)</f>
        <v>1120783</v>
      </c>
    </row>
  </sheetData>
  <pageMargins left="0.25" right="0.25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5"/>
  <sheetViews>
    <sheetView workbookViewId="0">
      <selection activeCell="M23" sqref="M23"/>
    </sheetView>
  </sheetViews>
  <sheetFormatPr defaultColWidth="9.09765625" defaultRowHeight="13.25" x14ac:dyDescent="0.3"/>
  <cols>
    <col min="1" max="3" width="5.69921875" style="1" customWidth="1"/>
    <col min="4" max="4" width="20.69921875" style="1" customWidth="1"/>
    <col min="5" max="5" width="0" style="1" hidden="1" customWidth="1"/>
    <col min="6" max="16384" width="9.09765625" style="1"/>
  </cols>
  <sheetData>
    <row r="1" spans="1:11" x14ac:dyDescent="0.3">
      <c r="D1" s="2" t="s">
        <v>0</v>
      </c>
    </row>
    <row r="2" spans="1:11" x14ac:dyDescent="0.3">
      <c r="D2" s="2" t="s">
        <v>333</v>
      </c>
    </row>
    <row r="4" spans="1:11" x14ac:dyDescent="0.3">
      <c r="A4" s="3"/>
      <c r="B4" s="3"/>
      <c r="C4" s="3"/>
      <c r="D4" s="4" t="s">
        <v>230</v>
      </c>
      <c r="E4" s="3"/>
      <c r="F4" s="3"/>
      <c r="G4" s="3"/>
      <c r="H4" s="3"/>
      <c r="I4" s="3"/>
      <c r="J4" s="3"/>
    </row>
    <row r="5" spans="1:11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6" t="s">
        <v>6</v>
      </c>
      <c r="I5" s="6" t="s">
        <v>312</v>
      </c>
      <c r="J5" s="6" t="s">
        <v>334</v>
      </c>
    </row>
    <row r="6" spans="1:11" x14ac:dyDescent="0.3">
      <c r="E6" s="7" t="s">
        <v>3</v>
      </c>
      <c r="F6" s="75" t="s">
        <v>3</v>
      </c>
      <c r="G6" s="75" t="s">
        <v>3</v>
      </c>
      <c r="H6" s="75" t="s">
        <v>3</v>
      </c>
      <c r="I6" s="75" t="s">
        <v>5</v>
      </c>
      <c r="J6" s="75" t="s">
        <v>4</v>
      </c>
    </row>
    <row r="7" spans="1:11" x14ac:dyDescent="0.3">
      <c r="A7" s="2" t="s">
        <v>7</v>
      </c>
      <c r="B7" s="2"/>
      <c r="E7" s="21">
        <v>7927</v>
      </c>
      <c r="F7" s="21">
        <v>11333</v>
      </c>
      <c r="G7" s="21">
        <v>13316</v>
      </c>
      <c r="H7" s="21">
        <v>14681</v>
      </c>
      <c r="I7" s="13">
        <v>12468</v>
      </c>
      <c r="J7" s="13">
        <v>9983</v>
      </c>
      <c r="K7" s="1" t="s">
        <v>1</v>
      </c>
    </row>
    <row r="8" spans="1:11" x14ac:dyDescent="0.3">
      <c r="I8" s="9"/>
      <c r="J8" s="9"/>
    </row>
    <row r="9" spans="1:11" x14ac:dyDescent="0.3">
      <c r="A9" s="7" t="s">
        <v>8</v>
      </c>
      <c r="B9" s="7"/>
      <c r="I9" s="9"/>
      <c r="J9" s="9"/>
    </row>
    <row r="10" spans="1:11" x14ac:dyDescent="0.3">
      <c r="A10" s="1">
        <v>180</v>
      </c>
      <c r="C10" s="1">
        <v>4311</v>
      </c>
      <c r="D10" s="1" t="s">
        <v>36</v>
      </c>
      <c r="E10" s="9">
        <v>3734</v>
      </c>
      <c r="F10" s="9">
        <v>4446</v>
      </c>
      <c r="G10" s="9">
        <v>4390</v>
      </c>
      <c r="H10" s="9">
        <v>4489</v>
      </c>
      <c r="I10" s="9">
        <v>4286</v>
      </c>
      <c r="J10" s="9">
        <v>4500</v>
      </c>
    </row>
    <row r="11" spans="1:11" x14ac:dyDescent="0.3">
      <c r="A11" s="1">
        <v>180</v>
      </c>
      <c r="C11" s="1">
        <v>4381</v>
      </c>
      <c r="D11" s="1" t="s">
        <v>214</v>
      </c>
      <c r="E11" s="11">
        <v>13</v>
      </c>
      <c r="F11" s="11">
        <v>17</v>
      </c>
      <c r="G11" s="11">
        <v>24</v>
      </c>
      <c r="H11" s="11">
        <v>18</v>
      </c>
      <c r="I11" s="11">
        <v>14</v>
      </c>
      <c r="J11" s="11">
        <v>15</v>
      </c>
    </row>
    <row r="12" spans="1:11" x14ac:dyDescent="0.3">
      <c r="A12" s="1" t="s">
        <v>1</v>
      </c>
      <c r="C12" s="1" t="s">
        <v>1</v>
      </c>
      <c r="D12" s="1" t="s">
        <v>1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 t="s">
        <v>1</v>
      </c>
    </row>
    <row r="13" spans="1:11" x14ac:dyDescent="0.3">
      <c r="E13" s="9"/>
      <c r="F13" s="9"/>
      <c r="G13" s="9"/>
      <c r="H13" s="9"/>
      <c r="I13" s="9"/>
      <c r="J13" s="9"/>
    </row>
    <row r="14" spans="1:11" x14ac:dyDescent="0.3">
      <c r="D14" s="2" t="s">
        <v>148</v>
      </c>
      <c r="E14" s="32">
        <f t="shared" ref="E14:I14" si="0">SUM(E10:E12)</f>
        <v>3747</v>
      </c>
      <c r="F14" s="32">
        <f t="shared" si="0"/>
        <v>4463</v>
      </c>
      <c r="G14" s="32">
        <f t="shared" si="0"/>
        <v>4414</v>
      </c>
      <c r="H14" s="32">
        <f t="shared" si="0"/>
        <v>4507</v>
      </c>
      <c r="I14" s="32">
        <f t="shared" si="0"/>
        <v>4300</v>
      </c>
      <c r="J14" s="32">
        <f t="shared" ref="J14" si="1">SUM(J10:J12)</f>
        <v>4515</v>
      </c>
    </row>
    <row r="15" spans="1:11" x14ac:dyDescent="0.3">
      <c r="E15" s="9"/>
      <c r="F15" s="9"/>
      <c r="G15" s="9"/>
      <c r="H15" s="9"/>
      <c r="I15" s="9"/>
      <c r="J15" s="9"/>
    </row>
    <row r="16" spans="1:11" x14ac:dyDescent="0.3">
      <c r="A16" s="7" t="s">
        <v>14</v>
      </c>
      <c r="E16" s="9"/>
      <c r="F16" s="9"/>
      <c r="G16" s="9"/>
      <c r="H16" s="9"/>
      <c r="I16" s="9"/>
      <c r="J16" s="9"/>
    </row>
    <row r="17" spans="1:14" x14ac:dyDescent="0.3">
      <c r="E17" s="9"/>
      <c r="F17" s="9"/>
      <c r="G17" s="9"/>
      <c r="H17" s="9"/>
      <c r="I17" s="9"/>
      <c r="J17" s="9"/>
    </row>
    <row r="18" spans="1:14" x14ac:dyDescent="0.3">
      <c r="A18" s="1">
        <v>180</v>
      </c>
      <c r="B18" s="1">
        <v>500</v>
      </c>
      <c r="C18" s="1">
        <v>421</v>
      </c>
      <c r="D18" s="1" t="s">
        <v>151</v>
      </c>
      <c r="E18" s="11">
        <v>3801</v>
      </c>
      <c r="F18" s="11">
        <v>2480</v>
      </c>
      <c r="G18" s="11">
        <v>3049</v>
      </c>
      <c r="H18" s="11">
        <v>6720</v>
      </c>
      <c r="I18" s="11">
        <v>7000</v>
      </c>
      <c r="J18" s="11">
        <v>7400</v>
      </c>
      <c r="M18" s="1" t="s">
        <v>1</v>
      </c>
      <c r="N18" s="1" t="s">
        <v>1</v>
      </c>
    </row>
    <row r="19" spans="1:14" x14ac:dyDescent="0.3">
      <c r="A19" s="1" t="s">
        <v>1</v>
      </c>
      <c r="B19" s="1" t="s">
        <v>1</v>
      </c>
      <c r="E19" s="9"/>
      <c r="F19" s="9"/>
      <c r="G19" s="9"/>
      <c r="H19" s="9"/>
      <c r="I19" s="9"/>
      <c r="J19" s="9"/>
    </row>
    <row r="20" spans="1:14" x14ac:dyDescent="0.3">
      <c r="D20" s="2" t="s">
        <v>218</v>
      </c>
      <c r="E20" s="32">
        <f t="shared" ref="E20:I20" si="2">SUM(E18:E18)</f>
        <v>3801</v>
      </c>
      <c r="F20" s="32">
        <f t="shared" si="2"/>
        <v>2480</v>
      </c>
      <c r="G20" s="32">
        <f t="shared" si="2"/>
        <v>3049</v>
      </c>
      <c r="H20" s="32">
        <f t="shared" si="2"/>
        <v>6720</v>
      </c>
      <c r="I20" s="32">
        <f t="shared" si="2"/>
        <v>7000</v>
      </c>
      <c r="J20" s="32">
        <f t="shared" ref="J20" si="3">SUM(J18:J18)</f>
        <v>7400</v>
      </c>
    </row>
    <row r="21" spans="1:14" x14ac:dyDescent="0.3">
      <c r="E21" s="9"/>
      <c r="F21" s="9"/>
      <c r="G21" s="9"/>
      <c r="H21" s="9"/>
      <c r="I21" s="9"/>
      <c r="J21" s="9"/>
    </row>
    <row r="22" spans="1:14" x14ac:dyDescent="0.3">
      <c r="D22" s="2" t="s">
        <v>219</v>
      </c>
      <c r="E22" s="9">
        <f t="shared" ref="E22:I22" si="4">SUM(E14-E20)</f>
        <v>-54</v>
      </c>
      <c r="F22" s="9">
        <f t="shared" si="4"/>
        <v>1983</v>
      </c>
      <c r="G22" s="9">
        <f t="shared" si="4"/>
        <v>1365</v>
      </c>
      <c r="H22" s="9">
        <f t="shared" si="4"/>
        <v>-2213</v>
      </c>
      <c r="I22" s="9">
        <f t="shared" si="4"/>
        <v>-2700</v>
      </c>
      <c r="J22" s="9">
        <f t="shared" ref="J22" si="5">SUM(J14-J20)</f>
        <v>-2885</v>
      </c>
    </row>
    <row r="23" spans="1:14" x14ac:dyDescent="0.3">
      <c r="E23" s="9"/>
      <c r="F23" s="9"/>
      <c r="G23" s="9"/>
      <c r="H23" s="9"/>
      <c r="I23" s="9"/>
      <c r="J23" s="9"/>
    </row>
    <row r="24" spans="1:14" x14ac:dyDescent="0.3">
      <c r="D24" s="2" t="s">
        <v>16</v>
      </c>
      <c r="E24" s="32">
        <f t="shared" ref="E24:I24" si="6">SUM(E7+E22)</f>
        <v>7873</v>
      </c>
      <c r="F24" s="32">
        <f t="shared" si="6"/>
        <v>13316</v>
      </c>
      <c r="G24" s="32">
        <f t="shared" si="6"/>
        <v>14681</v>
      </c>
      <c r="H24" s="32">
        <f t="shared" si="6"/>
        <v>12468</v>
      </c>
      <c r="I24" s="32">
        <f t="shared" si="6"/>
        <v>9768</v>
      </c>
      <c r="J24" s="32">
        <f t="shared" ref="J24" si="7">SUM(J7+J22)</f>
        <v>7098</v>
      </c>
    </row>
    <row r="25" spans="1:14" x14ac:dyDescent="0.3">
      <c r="E25" s="9"/>
      <c r="F25" s="9"/>
      <c r="G25" s="9"/>
      <c r="H25" s="9"/>
      <c r="I25" s="9"/>
      <c r="J25" s="9"/>
    </row>
    <row r="26" spans="1:14" x14ac:dyDescent="0.3">
      <c r="E26" s="9"/>
      <c r="F26" s="9"/>
      <c r="G26" s="9"/>
      <c r="H26" s="9"/>
      <c r="I26" s="9"/>
      <c r="J26" s="9"/>
    </row>
    <row r="27" spans="1:14" x14ac:dyDescent="0.3">
      <c r="E27" s="9"/>
      <c r="F27" s="9"/>
      <c r="G27" s="9"/>
      <c r="H27" s="9"/>
      <c r="I27" s="9"/>
      <c r="J27" s="9"/>
    </row>
    <row r="28" spans="1:14" x14ac:dyDescent="0.3">
      <c r="E28" s="9"/>
      <c r="F28" s="9"/>
      <c r="G28" s="9"/>
      <c r="H28" s="9"/>
      <c r="I28" s="9"/>
      <c r="J28" s="9"/>
    </row>
    <row r="29" spans="1:14" x14ac:dyDescent="0.3">
      <c r="E29" s="9"/>
      <c r="F29" s="9"/>
      <c r="G29" s="9"/>
      <c r="H29" s="9"/>
      <c r="I29" s="9"/>
      <c r="J29" s="9"/>
    </row>
    <row r="30" spans="1:14" x14ac:dyDescent="0.3">
      <c r="E30" s="9"/>
      <c r="F30" s="9"/>
      <c r="G30" s="9"/>
      <c r="H30" s="9"/>
      <c r="I30" s="9"/>
      <c r="J30" s="9"/>
    </row>
    <row r="31" spans="1:14" x14ac:dyDescent="0.3">
      <c r="E31" s="9"/>
      <c r="F31" s="9"/>
      <c r="G31" s="9"/>
      <c r="H31" s="9"/>
      <c r="I31" s="9"/>
      <c r="J31" s="9"/>
    </row>
    <row r="32" spans="1:14" x14ac:dyDescent="0.3">
      <c r="E32" s="9"/>
      <c r="F32" s="9"/>
      <c r="G32" s="9"/>
      <c r="H32" s="9"/>
      <c r="I32" s="9"/>
      <c r="J32" s="9"/>
    </row>
    <row r="33" spans="5:10" x14ac:dyDescent="0.3">
      <c r="E33" s="9"/>
      <c r="F33" s="9"/>
      <c r="G33" s="9"/>
      <c r="H33" s="9"/>
      <c r="I33" s="9"/>
      <c r="J33" s="9"/>
    </row>
    <row r="34" spans="5:10" x14ac:dyDescent="0.3">
      <c r="E34" s="9"/>
      <c r="F34" s="9"/>
      <c r="G34" s="9"/>
      <c r="H34" s="9"/>
      <c r="I34" s="9"/>
      <c r="J34" s="9"/>
    </row>
    <row r="35" spans="5:10" x14ac:dyDescent="0.3">
      <c r="E35" s="9"/>
      <c r="F35" s="9"/>
      <c r="G35" s="9"/>
      <c r="H35" s="9"/>
      <c r="I35" s="9"/>
      <c r="J35" s="9"/>
    </row>
  </sheetData>
  <pageMargins left="0.25" right="0.25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64"/>
  <sheetViews>
    <sheetView tabSelected="1" workbookViewId="0">
      <selection activeCell="M17" sqref="M17"/>
    </sheetView>
  </sheetViews>
  <sheetFormatPr defaultColWidth="9.09765625" defaultRowHeight="13.25" x14ac:dyDescent="0.3"/>
  <cols>
    <col min="1" max="3" width="5.69921875" style="1" customWidth="1"/>
    <col min="4" max="4" width="21.69921875" style="1" customWidth="1"/>
    <col min="5" max="5" width="0" style="1" hidden="1" customWidth="1"/>
    <col min="6" max="6" width="9.09765625" style="1"/>
    <col min="7" max="7" width="10.69921875" style="1" customWidth="1"/>
    <col min="8" max="8" width="9.09765625" style="1"/>
    <col min="9" max="10" width="10.69921875" style="1" customWidth="1"/>
    <col min="11" max="16384" width="9.09765625" style="1"/>
  </cols>
  <sheetData>
    <row r="1" spans="1:13" x14ac:dyDescent="0.3">
      <c r="D1" s="2" t="s">
        <v>0</v>
      </c>
    </row>
    <row r="2" spans="1:13" x14ac:dyDescent="0.3">
      <c r="D2" s="2" t="s">
        <v>333</v>
      </c>
    </row>
    <row r="4" spans="1:13" x14ac:dyDescent="0.3">
      <c r="A4" s="3"/>
      <c r="B4" s="3"/>
      <c r="C4" s="3"/>
      <c r="D4" s="4" t="s">
        <v>220</v>
      </c>
      <c r="E4" s="3"/>
      <c r="F4" s="3"/>
      <c r="G4" s="3"/>
      <c r="H4" s="3"/>
      <c r="I4" s="3"/>
      <c r="J4" s="3"/>
    </row>
    <row r="5" spans="1:13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3" x14ac:dyDescent="0.3">
      <c r="E6" s="7" t="s">
        <v>3</v>
      </c>
      <c r="F6" s="7" t="s">
        <v>3</v>
      </c>
      <c r="G6" s="7" t="s">
        <v>3</v>
      </c>
      <c r="H6" s="7" t="s">
        <v>3</v>
      </c>
      <c r="I6" s="7" t="s">
        <v>5</v>
      </c>
      <c r="J6" s="7" t="s">
        <v>4</v>
      </c>
    </row>
    <row r="7" spans="1:13" x14ac:dyDescent="0.3">
      <c r="A7" s="2" t="s">
        <v>7</v>
      </c>
      <c r="B7" s="2"/>
      <c r="E7" s="21">
        <v>764690</v>
      </c>
      <c r="F7" s="21">
        <v>960085</v>
      </c>
      <c r="G7" s="21">
        <v>884960</v>
      </c>
      <c r="H7" s="21">
        <v>921236</v>
      </c>
      <c r="I7" s="13">
        <v>813159</v>
      </c>
      <c r="J7" s="13">
        <v>269173</v>
      </c>
      <c r="K7" s="1" t="s">
        <v>1</v>
      </c>
    </row>
    <row r="8" spans="1:13" x14ac:dyDescent="0.3">
      <c r="I8" s="9"/>
      <c r="J8" s="9"/>
    </row>
    <row r="9" spans="1:13" x14ac:dyDescent="0.3">
      <c r="A9" s="7" t="s">
        <v>8</v>
      </c>
      <c r="B9" s="7"/>
      <c r="I9" s="9"/>
      <c r="J9" s="9"/>
    </row>
    <row r="10" spans="1:13" x14ac:dyDescent="0.3">
      <c r="A10" s="1">
        <v>270</v>
      </c>
      <c r="C10" s="1">
        <v>4311</v>
      </c>
      <c r="D10" s="1" t="s">
        <v>221</v>
      </c>
      <c r="E10" s="9">
        <v>334339</v>
      </c>
      <c r="F10" s="9">
        <v>326276</v>
      </c>
      <c r="G10" s="9">
        <v>330764</v>
      </c>
      <c r="H10" s="9">
        <v>347671</v>
      </c>
      <c r="I10" s="9">
        <v>353169</v>
      </c>
      <c r="J10" s="9">
        <v>348000</v>
      </c>
    </row>
    <row r="11" spans="1:13" x14ac:dyDescent="0.3">
      <c r="A11" s="1">
        <v>270</v>
      </c>
      <c r="C11" s="1">
        <v>4381</v>
      </c>
      <c r="D11" s="1" t="s">
        <v>214</v>
      </c>
      <c r="E11" s="9">
        <v>910</v>
      </c>
      <c r="F11" s="9">
        <v>1180</v>
      </c>
      <c r="G11" s="9">
        <v>1195</v>
      </c>
      <c r="H11" s="9">
        <v>1084</v>
      </c>
      <c r="I11" s="9">
        <v>995</v>
      </c>
      <c r="J11" s="9">
        <v>1000</v>
      </c>
    </row>
    <row r="12" spans="1:13" x14ac:dyDescent="0.3">
      <c r="A12" s="1">
        <v>270</v>
      </c>
      <c r="C12" s="54"/>
      <c r="D12" s="1" t="s">
        <v>63</v>
      </c>
      <c r="E12" s="9"/>
      <c r="F12" s="9">
        <v>0</v>
      </c>
      <c r="G12" s="9">
        <v>0</v>
      </c>
      <c r="H12" s="9">
        <v>0</v>
      </c>
      <c r="I12" s="9">
        <v>0</v>
      </c>
      <c r="J12" s="9">
        <v>108000</v>
      </c>
      <c r="L12" s="1" t="s">
        <v>1</v>
      </c>
      <c r="M12" s="1" t="s">
        <v>1</v>
      </c>
    </row>
    <row r="13" spans="1:13" x14ac:dyDescent="0.3">
      <c r="A13" s="1">
        <v>270</v>
      </c>
      <c r="C13" s="63">
        <v>4397</v>
      </c>
      <c r="D13" s="1" t="s">
        <v>327</v>
      </c>
      <c r="E13" s="9"/>
      <c r="F13" s="9">
        <v>0</v>
      </c>
      <c r="G13" s="9">
        <v>0</v>
      </c>
      <c r="H13" s="9">
        <v>0</v>
      </c>
      <c r="I13" s="9">
        <v>1001950</v>
      </c>
      <c r="J13" s="9">
        <v>0</v>
      </c>
    </row>
    <row r="14" spans="1:13" x14ac:dyDescent="0.3">
      <c r="A14" s="1">
        <v>270</v>
      </c>
      <c r="C14" s="1">
        <v>4389</v>
      </c>
      <c r="D14" s="1" t="s">
        <v>132</v>
      </c>
      <c r="E14" s="11">
        <v>0</v>
      </c>
      <c r="F14" s="11">
        <v>809</v>
      </c>
      <c r="G14" s="11">
        <v>5</v>
      </c>
      <c r="H14" s="11">
        <v>0</v>
      </c>
      <c r="I14" s="11">
        <v>0</v>
      </c>
      <c r="J14" s="11">
        <v>0</v>
      </c>
    </row>
    <row r="15" spans="1:13" x14ac:dyDescent="0.3">
      <c r="E15" s="9"/>
      <c r="F15" s="9"/>
      <c r="G15" s="9"/>
      <c r="H15" s="9"/>
      <c r="I15" s="9"/>
      <c r="J15" s="9"/>
    </row>
    <row r="16" spans="1:13" x14ac:dyDescent="0.3">
      <c r="D16" s="2" t="s">
        <v>148</v>
      </c>
      <c r="E16" s="32">
        <f t="shared" ref="E16:I16" si="0">SUM(E10:E14)</f>
        <v>335249</v>
      </c>
      <c r="F16" s="32">
        <f t="shared" si="0"/>
        <v>328265</v>
      </c>
      <c r="G16" s="32">
        <f t="shared" si="0"/>
        <v>331964</v>
      </c>
      <c r="H16" s="32">
        <f t="shared" si="0"/>
        <v>348755</v>
      </c>
      <c r="I16" s="32">
        <f t="shared" si="0"/>
        <v>1356114</v>
      </c>
      <c r="J16" s="32">
        <f t="shared" ref="J16" si="1">SUM(J10:J14)</f>
        <v>457000</v>
      </c>
    </row>
    <row r="17" spans="1:17" x14ac:dyDescent="0.3">
      <c r="E17" s="9"/>
      <c r="F17" s="9"/>
      <c r="G17" s="9"/>
      <c r="H17" s="9"/>
      <c r="I17" s="9"/>
      <c r="J17" s="9"/>
    </row>
    <row r="18" spans="1:17" x14ac:dyDescent="0.3">
      <c r="A18" s="7" t="s">
        <v>14</v>
      </c>
      <c r="E18" s="9"/>
      <c r="F18" s="9"/>
      <c r="G18" s="9"/>
      <c r="H18" s="9"/>
      <c r="I18" s="9"/>
      <c r="J18" s="9"/>
    </row>
    <row r="19" spans="1:17" x14ac:dyDescent="0.3">
      <c r="D19" s="1" t="s">
        <v>1</v>
      </c>
      <c r="E19" s="9"/>
      <c r="F19" s="9"/>
      <c r="G19" s="9"/>
      <c r="H19" s="9"/>
      <c r="I19" s="9"/>
      <c r="J19" s="9"/>
    </row>
    <row r="20" spans="1:17" x14ac:dyDescent="0.3">
      <c r="A20" s="2" t="s">
        <v>72</v>
      </c>
      <c r="E20" s="9"/>
      <c r="F20" s="9"/>
      <c r="G20" s="9"/>
      <c r="H20" s="9"/>
      <c r="I20" s="9"/>
      <c r="J20" s="9"/>
    </row>
    <row r="21" spans="1:17" x14ac:dyDescent="0.3">
      <c r="A21" s="1">
        <v>270</v>
      </c>
      <c r="B21" s="1">
        <v>500</v>
      </c>
      <c r="C21" s="1">
        <v>561</v>
      </c>
      <c r="D21" s="1" t="s">
        <v>224</v>
      </c>
      <c r="E21" s="9">
        <v>0</v>
      </c>
      <c r="F21" s="9">
        <v>0</v>
      </c>
      <c r="G21" s="9">
        <v>206</v>
      </c>
      <c r="H21" s="9">
        <v>0</v>
      </c>
      <c r="I21" s="9">
        <v>0</v>
      </c>
      <c r="J21" s="9">
        <v>0</v>
      </c>
    </row>
    <row r="22" spans="1:17" x14ac:dyDescent="0.3">
      <c r="A22" s="1">
        <v>270</v>
      </c>
      <c r="B22" s="1">
        <v>500</v>
      </c>
      <c r="C22" s="1">
        <v>651</v>
      </c>
      <c r="D22" s="1" t="s">
        <v>225</v>
      </c>
      <c r="E22" s="9">
        <v>0</v>
      </c>
      <c r="F22" s="9">
        <v>0</v>
      </c>
      <c r="G22" s="9">
        <v>0</v>
      </c>
      <c r="H22" s="9">
        <v>90</v>
      </c>
      <c r="I22" s="9">
        <v>120</v>
      </c>
      <c r="J22" s="9">
        <v>100</v>
      </c>
    </row>
    <row r="23" spans="1:17" x14ac:dyDescent="0.3">
      <c r="E23" s="9"/>
      <c r="F23" s="9"/>
      <c r="G23" s="9"/>
      <c r="H23" s="9"/>
      <c r="I23" s="9"/>
      <c r="J23" s="9"/>
    </row>
    <row r="24" spans="1:17" x14ac:dyDescent="0.3">
      <c r="A24" s="2" t="s">
        <v>226</v>
      </c>
      <c r="E24" s="9"/>
      <c r="F24" s="9"/>
      <c r="G24" s="9"/>
      <c r="H24" s="9"/>
      <c r="I24" s="9"/>
      <c r="J24" s="9"/>
    </row>
    <row r="25" spans="1:17" x14ac:dyDescent="0.3">
      <c r="E25" s="9"/>
      <c r="F25" s="9"/>
      <c r="G25" s="9"/>
      <c r="H25" s="9"/>
      <c r="I25" s="9"/>
      <c r="J25" s="9"/>
    </row>
    <row r="26" spans="1:17" x14ac:dyDescent="0.3">
      <c r="A26" s="1">
        <v>270</v>
      </c>
      <c r="B26" s="1">
        <v>500</v>
      </c>
      <c r="C26" s="1">
        <v>532</v>
      </c>
      <c r="D26" s="1" t="s">
        <v>26</v>
      </c>
      <c r="E26" s="9">
        <v>0</v>
      </c>
      <c r="F26" s="9">
        <v>0</v>
      </c>
      <c r="G26" s="9">
        <v>0</v>
      </c>
      <c r="H26" s="9">
        <v>147016</v>
      </c>
      <c r="I26" s="9">
        <v>183000</v>
      </c>
      <c r="J26" s="9">
        <v>50000</v>
      </c>
      <c r="K26" s="1" t="s">
        <v>1</v>
      </c>
    </row>
    <row r="27" spans="1:17" x14ac:dyDescent="0.3">
      <c r="A27" s="1">
        <v>270</v>
      </c>
      <c r="B27" s="1">
        <v>500</v>
      </c>
      <c r="C27" s="1">
        <v>533</v>
      </c>
      <c r="D27" s="1" t="s">
        <v>18</v>
      </c>
      <c r="E27" s="9">
        <v>250</v>
      </c>
      <c r="F27" s="9">
        <v>1700</v>
      </c>
      <c r="G27" s="9">
        <v>3883</v>
      </c>
      <c r="H27" s="9">
        <v>0</v>
      </c>
      <c r="I27" s="9">
        <v>2835</v>
      </c>
      <c r="J27" s="9">
        <v>100</v>
      </c>
    </row>
    <row r="28" spans="1:17" x14ac:dyDescent="0.3">
      <c r="A28" s="1">
        <v>270</v>
      </c>
      <c r="B28" s="1">
        <v>500</v>
      </c>
      <c r="C28" s="1">
        <v>549</v>
      </c>
      <c r="D28" s="1" t="s">
        <v>19</v>
      </c>
      <c r="E28" s="9">
        <v>0</v>
      </c>
      <c r="F28" s="9">
        <v>136981</v>
      </c>
      <c r="G28" s="9">
        <v>30008</v>
      </c>
      <c r="H28" s="9">
        <v>6481</v>
      </c>
      <c r="I28" s="9">
        <v>4000</v>
      </c>
      <c r="J28" s="9">
        <v>5000</v>
      </c>
      <c r="L28" s="1" t="s">
        <v>1</v>
      </c>
    </row>
    <row r="29" spans="1:17" x14ac:dyDescent="0.3">
      <c r="A29" s="1">
        <v>270</v>
      </c>
      <c r="B29" s="1">
        <v>500</v>
      </c>
      <c r="C29" s="1">
        <v>550</v>
      </c>
      <c r="D29" s="1" t="s">
        <v>227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7" x14ac:dyDescent="0.3">
      <c r="E30" s="9"/>
      <c r="F30" s="9"/>
      <c r="G30" s="9"/>
      <c r="H30" s="9"/>
      <c r="I30" s="9"/>
      <c r="J30" s="9"/>
    </row>
    <row r="31" spans="1:17" x14ac:dyDescent="0.3">
      <c r="A31" s="2" t="s">
        <v>228</v>
      </c>
      <c r="E31" s="9"/>
      <c r="F31" s="9"/>
      <c r="G31" s="9"/>
      <c r="H31" s="9"/>
      <c r="I31" s="9"/>
      <c r="J31" s="9"/>
    </row>
    <row r="32" spans="1:17" x14ac:dyDescent="0.3">
      <c r="A32" s="1">
        <v>270</v>
      </c>
      <c r="B32" s="1">
        <v>500</v>
      </c>
      <c r="C32" s="1">
        <v>710</v>
      </c>
      <c r="D32" s="1" t="s">
        <v>121</v>
      </c>
      <c r="E32" s="9">
        <v>70000</v>
      </c>
      <c r="F32" s="9">
        <v>85000</v>
      </c>
      <c r="G32" s="9">
        <v>90000</v>
      </c>
      <c r="H32" s="9">
        <v>95000</v>
      </c>
      <c r="I32" s="9">
        <v>100000</v>
      </c>
      <c r="J32" s="9">
        <v>155000</v>
      </c>
      <c r="L32" s="1" t="s">
        <v>1</v>
      </c>
      <c r="Q32" s="1" t="s">
        <v>1</v>
      </c>
    </row>
    <row r="33" spans="1:12" x14ac:dyDescent="0.3">
      <c r="A33" s="1">
        <v>270</v>
      </c>
      <c r="B33" s="1">
        <v>500</v>
      </c>
      <c r="C33" s="1">
        <v>720</v>
      </c>
      <c r="D33" s="1" t="s">
        <v>122</v>
      </c>
      <c r="E33" s="9">
        <v>46093</v>
      </c>
      <c r="F33" s="9">
        <v>12231</v>
      </c>
      <c r="G33" s="9">
        <v>20085</v>
      </c>
      <c r="H33" s="9">
        <v>20729</v>
      </c>
      <c r="I33" s="9">
        <v>34820</v>
      </c>
      <c r="J33" s="9">
        <v>104050</v>
      </c>
    </row>
    <row r="34" spans="1:12" x14ac:dyDescent="0.3">
      <c r="E34" s="9"/>
      <c r="F34" s="9"/>
      <c r="G34" s="9"/>
      <c r="H34" s="9"/>
      <c r="I34" s="9"/>
      <c r="J34" s="9"/>
    </row>
    <row r="35" spans="1:12" x14ac:dyDescent="0.3">
      <c r="A35" s="1">
        <v>270</v>
      </c>
      <c r="B35" s="1">
        <v>500</v>
      </c>
      <c r="C35" s="1">
        <v>887</v>
      </c>
      <c r="D35" s="1" t="s">
        <v>222</v>
      </c>
      <c r="E35" s="9">
        <v>995</v>
      </c>
      <c r="F35" s="9">
        <v>1848</v>
      </c>
      <c r="G35" s="9">
        <v>2276</v>
      </c>
      <c r="H35" s="9">
        <v>0</v>
      </c>
      <c r="I35" s="9">
        <v>0</v>
      </c>
      <c r="J35" s="9">
        <v>0</v>
      </c>
    </row>
    <row r="36" spans="1:12" x14ac:dyDescent="0.3">
      <c r="A36" s="1">
        <v>270</v>
      </c>
      <c r="B36" s="1">
        <v>500</v>
      </c>
      <c r="C36" s="1">
        <v>888</v>
      </c>
      <c r="D36" s="1" t="s">
        <v>223</v>
      </c>
      <c r="E36" s="9">
        <v>107969</v>
      </c>
      <c r="F36" s="9">
        <v>108702</v>
      </c>
      <c r="G36" s="9">
        <v>113733</v>
      </c>
      <c r="H36" s="9">
        <v>0</v>
      </c>
      <c r="I36" s="9">
        <v>0</v>
      </c>
      <c r="J36" s="9">
        <v>35000</v>
      </c>
    </row>
    <row r="37" spans="1:12" x14ac:dyDescent="0.3">
      <c r="A37" s="1">
        <v>270</v>
      </c>
      <c r="B37" s="1">
        <v>500</v>
      </c>
      <c r="C37" s="63">
        <v>999</v>
      </c>
      <c r="D37" s="1" t="s">
        <v>329</v>
      </c>
      <c r="E37" s="9"/>
      <c r="F37" s="9">
        <v>0</v>
      </c>
      <c r="G37" s="9">
        <v>0</v>
      </c>
      <c r="H37" s="9">
        <v>5000</v>
      </c>
      <c r="I37" s="9">
        <v>2000</v>
      </c>
      <c r="J37" s="9">
        <v>5000</v>
      </c>
    </row>
    <row r="38" spans="1:12" x14ac:dyDescent="0.3">
      <c r="E38" s="9"/>
      <c r="F38" s="9"/>
      <c r="G38" s="9"/>
      <c r="H38" s="9"/>
      <c r="I38" s="9"/>
      <c r="J38" s="9"/>
    </row>
    <row r="39" spans="1:12" x14ac:dyDescent="0.3">
      <c r="A39" s="2" t="s">
        <v>171</v>
      </c>
      <c r="E39" s="9"/>
      <c r="F39" s="9"/>
      <c r="G39" s="9"/>
      <c r="H39" s="9"/>
      <c r="I39" s="9"/>
      <c r="J39" s="9"/>
    </row>
    <row r="40" spans="1:12" x14ac:dyDescent="0.3">
      <c r="E40" s="9"/>
      <c r="F40" s="9"/>
      <c r="G40" s="9"/>
      <c r="H40" s="9"/>
      <c r="I40" s="9"/>
      <c r="J40" s="9"/>
    </row>
    <row r="41" spans="1:12" x14ac:dyDescent="0.3">
      <c r="A41" s="1">
        <v>270</v>
      </c>
      <c r="B41" s="1">
        <v>500</v>
      </c>
      <c r="C41" s="1">
        <v>850</v>
      </c>
      <c r="D41" s="1" t="s">
        <v>229</v>
      </c>
      <c r="E41" s="9">
        <v>0</v>
      </c>
      <c r="F41" s="9">
        <v>0</v>
      </c>
      <c r="G41" s="9">
        <v>0</v>
      </c>
      <c r="H41" s="9">
        <v>0</v>
      </c>
      <c r="I41" s="9">
        <v>10000</v>
      </c>
      <c r="J41" s="9">
        <v>75000</v>
      </c>
      <c r="L41" s="1" t="s">
        <v>1</v>
      </c>
    </row>
    <row r="42" spans="1:12" x14ac:dyDescent="0.3">
      <c r="A42" s="1">
        <v>270</v>
      </c>
      <c r="B42" s="1">
        <v>500</v>
      </c>
      <c r="C42" s="63">
        <v>851</v>
      </c>
      <c r="D42" s="1" t="s">
        <v>342</v>
      </c>
      <c r="E42" s="9"/>
      <c r="F42" s="9">
        <v>0</v>
      </c>
      <c r="G42" s="9">
        <v>0</v>
      </c>
      <c r="H42" s="9">
        <v>0</v>
      </c>
      <c r="I42" s="9">
        <v>0</v>
      </c>
      <c r="J42" s="9">
        <v>180000</v>
      </c>
      <c r="L42" s="1" t="s">
        <v>1</v>
      </c>
    </row>
    <row r="43" spans="1:12" x14ac:dyDescent="0.3">
      <c r="A43" s="1">
        <v>270</v>
      </c>
      <c r="B43" s="1">
        <v>500</v>
      </c>
      <c r="C43" s="63">
        <v>852</v>
      </c>
      <c r="D43" s="1" t="s">
        <v>326</v>
      </c>
      <c r="E43" s="9"/>
      <c r="F43" s="9">
        <v>0</v>
      </c>
      <c r="G43" s="9">
        <v>0</v>
      </c>
      <c r="H43" s="9">
        <v>0</v>
      </c>
      <c r="I43" s="9">
        <v>812102</v>
      </c>
      <c r="J43" s="9">
        <v>0</v>
      </c>
    </row>
    <row r="44" spans="1:12" x14ac:dyDescent="0.3">
      <c r="A44" s="1">
        <v>270</v>
      </c>
      <c r="B44" s="1">
        <v>500</v>
      </c>
      <c r="C44" s="1">
        <v>853</v>
      </c>
      <c r="D44" s="1" t="s">
        <v>322</v>
      </c>
      <c r="E44" s="9">
        <v>0</v>
      </c>
      <c r="F44" s="9">
        <v>18687</v>
      </c>
      <c r="G44" s="9">
        <v>9333</v>
      </c>
      <c r="H44" s="9">
        <v>89383</v>
      </c>
      <c r="I44" s="9">
        <v>676418</v>
      </c>
      <c r="J44" s="9">
        <v>0</v>
      </c>
    </row>
    <row r="45" spans="1:12" x14ac:dyDescent="0.3">
      <c r="A45" s="1">
        <v>270</v>
      </c>
      <c r="B45" s="1">
        <v>500</v>
      </c>
      <c r="C45" s="63">
        <v>854</v>
      </c>
      <c r="D45" s="1" t="s">
        <v>337</v>
      </c>
      <c r="E45" s="9"/>
      <c r="F45" s="9">
        <v>0</v>
      </c>
      <c r="G45" s="9">
        <v>0</v>
      </c>
      <c r="H45" s="9">
        <v>15442</v>
      </c>
      <c r="I45" s="9">
        <v>74800</v>
      </c>
      <c r="J45" s="9">
        <v>0</v>
      </c>
    </row>
    <row r="46" spans="1:12" x14ac:dyDescent="0.3">
      <c r="A46" s="1">
        <v>270</v>
      </c>
      <c r="B46" s="1">
        <v>500</v>
      </c>
      <c r="C46" s="1">
        <v>890</v>
      </c>
      <c r="D46" s="1" t="s">
        <v>305</v>
      </c>
      <c r="E46" s="9">
        <v>0</v>
      </c>
      <c r="F46" s="9">
        <v>45763</v>
      </c>
      <c r="G46" s="9">
        <v>26164</v>
      </c>
      <c r="H46" s="9">
        <v>12367</v>
      </c>
      <c r="I46" s="9">
        <v>0</v>
      </c>
      <c r="J46" s="9">
        <v>0</v>
      </c>
    </row>
    <row r="47" spans="1:12" x14ac:dyDescent="0.3">
      <c r="A47" s="1">
        <v>270</v>
      </c>
      <c r="B47" s="1">
        <v>500</v>
      </c>
      <c r="C47" s="1">
        <v>929</v>
      </c>
      <c r="D47" s="1" t="s">
        <v>132</v>
      </c>
      <c r="E47" s="9">
        <v>0</v>
      </c>
      <c r="F47" s="9">
        <v>-7522</v>
      </c>
      <c r="G47" s="9">
        <v>0</v>
      </c>
      <c r="H47" s="9">
        <v>65324</v>
      </c>
      <c r="I47" s="9">
        <v>5</v>
      </c>
      <c r="J47" s="9">
        <v>6500</v>
      </c>
      <c r="L47" s="1" t="s">
        <v>1</v>
      </c>
    </row>
    <row r="48" spans="1:12" x14ac:dyDescent="0.3">
      <c r="A48" s="1" t="s">
        <v>1</v>
      </c>
      <c r="B48" s="1" t="s">
        <v>1</v>
      </c>
      <c r="E48" s="9"/>
      <c r="F48" s="9"/>
      <c r="G48" s="9"/>
      <c r="H48" s="9"/>
      <c r="I48" s="9"/>
      <c r="J48" s="9"/>
    </row>
    <row r="49" spans="4:10" x14ac:dyDescent="0.3">
      <c r="D49" s="2" t="s">
        <v>218</v>
      </c>
      <c r="E49" s="32">
        <f>SUM(E21:E46)</f>
        <v>225307</v>
      </c>
      <c r="F49" s="32">
        <f>SUM(F21:F47)</f>
        <v>403390</v>
      </c>
      <c r="G49" s="32">
        <f>SUM(G21:G47)</f>
        <v>295688</v>
      </c>
      <c r="H49" s="32">
        <f>SUM(H21:H47)</f>
        <v>456832</v>
      </c>
      <c r="I49" s="32">
        <f>SUM(I21:I47)</f>
        <v>1900100</v>
      </c>
      <c r="J49" s="32">
        <f>SUM(J21:J47)</f>
        <v>615750</v>
      </c>
    </row>
    <row r="50" spans="4:10" x14ac:dyDescent="0.3">
      <c r="E50" s="9"/>
      <c r="F50" s="9"/>
      <c r="G50" s="9"/>
      <c r="H50" s="9"/>
      <c r="I50" s="9"/>
      <c r="J50" s="9"/>
    </row>
    <row r="51" spans="4:10" x14ac:dyDescent="0.3">
      <c r="D51" s="1" t="s">
        <v>219</v>
      </c>
      <c r="E51" s="9">
        <f t="shared" ref="E51:J51" si="2">SUM(E16-E49)</f>
        <v>109942</v>
      </c>
      <c r="F51" s="9">
        <f t="shared" si="2"/>
        <v>-75125</v>
      </c>
      <c r="G51" s="9">
        <f t="shared" si="2"/>
        <v>36276</v>
      </c>
      <c r="H51" s="9">
        <f t="shared" si="2"/>
        <v>-108077</v>
      </c>
      <c r="I51" s="9">
        <f t="shared" si="2"/>
        <v>-543986</v>
      </c>
      <c r="J51" s="9">
        <f t="shared" si="2"/>
        <v>-158750</v>
      </c>
    </row>
    <row r="52" spans="4:10" x14ac:dyDescent="0.3">
      <c r="E52" s="9"/>
      <c r="F52" s="9"/>
      <c r="G52" s="9"/>
      <c r="H52" s="9"/>
      <c r="I52" s="9"/>
      <c r="J52" s="9"/>
    </row>
    <row r="53" spans="4:10" x14ac:dyDescent="0.3">
      <c r="D53" s="2" t="s">
        <v>16</v>
      </c>
      <c r="E53" s="32">
        <f t="shared" ref="E53:J53" si="3">SUM(E7+E51)</f>
        <v>874632</v>
      </c>
      <c r="F53" s="32">
        <f t="shared" si="3"/>
        <v>884960</v>
      </c>
      <c r="G53" s="32">
        <f t="shared" si="3"/>
        <v>921236</v>
      </c>
      <c r="H53" s="32">
        <f t="shared" si="3"/>
        <v>813159</v>
      </c>
      <c r="I53" s="32">
        <f t="shared" si="3"/>
        <v>269173</v>
      </c>
      <c r="J53" s="32">
        <f t="shared" si="3"/>
        <v>110423</v>
      </c>
    </row>
    <row r="54" spans="4:10" x14ac:dyDescent="0.3">
      <c r="E54" s="9"/>
      <c r="F54" s="9"/>
      <c r="G54" s="9"/>
      <c r="H54" s="9"/>
      <c r="I54" s="9"/>
      <c r="J54" s="9"/>
    </row>
    <row r="55" spans="4:10" x14ac:dyDescent="0.3">
      <c r="E55" s="9"/>
      <c r="F55" s="9"/>
      <c r="G55" s="9"/>
      <c r="H55" s="9"/>
      <c r="I55" s="9"/>
      <c r="J55" s="9"/>
    </row>
    <row r="56" spans="4:10" x14ac:dyDescent="0.3">
      <c r="E56" s="9"/>
      <c r="F56" s="9"/>
      <c r="G56" s="9"/>
      <c r="H56" s="9"/>
      <c r="I56" s="9"/>
      <c r="J56" s="9"/>
    </row>
    <row r="57" spans="4:10" x14ac:dyDescent="0.3">
      <c r="E57" s="9"/>
      <c r="F57" s="9"/>
      <c r="G57" s="9"/>
      <c r="H57" s="9"/>
      <c r="I57" s="9"/>
      <c r="J57" s="9"/>
    </row>
    <row r="58" spans="4:10" x14ac:dyDescent="0.3">
      <c r="E58" s="9"/>
      <c r="F58" s="9"/>
      <c r="G58" s="9"/>
      <c r="H58" s="9"/>
      <c r="I58" s="9"/>
      <c r="J58" s="9"/>
    </row>
    <row r="59" spans="4:10" x14ac:dyDescent="0.3">
      <c r="E59" s="9"/>
      <c r="F59" s="9"/>
      <c r="G59" s="9"/>
      <c r="H59" s="9"/>
      <c r="I59" s="9"/>
      <c r="J59" s="9"/>
    </row>
    <row r="60" spans="4:10" x14ac:dyDescent="0.3">
      <c r="E60" s="9"/>
      <c r="F60" s="9"/>
      <c r="G60" s="9"/>
      <c r="H60" s="9"/>
      <c r="I60" s="9"/>
      <c r="J60" s="9"/>
    </row>
    <row r="61" spans="4:10" x14ac:dyDescent="0.3">
      <c r="E61" s="9"/>
      <c r="F61" s="9"/>
      <c r="G61" s="9"/>
      <c r="H61" s="9"/>
      <c r="I61" s="9"/>
      <c r="J61" s="9"/>
    </row>
    <row r="62" spans="4:10" x14ac:dyDescent="0.3">
      <c r="E62" s="9"/>
      <c r="F62" s="9"/>
      <c r="G62" s="9"/>
      <c r="H62" s="9"/>
      <c r="I62" s="9"/>
      <c r="J62" s="9"/>
    </row>
    <row r="63" spans="4:10" x14ac:dyDescent="0.3">
      <c r="E63" s="9"/>
      <c r="F63" s="9"/>
      <c r="G63" s="9"/>
      <c r="H63" s="9"/>
      <c r="I63" s="9"/>
      <c r="J63" s="9"/>
    </row>
    <row r="64" spans="4:10" x14ac:dyDescent="0.3">
      <c r="E64" s="9"/>
      <c r="F64" s="9"/>
      <c r="G64" s="9"/>
      <c r="H64" s="9"/>
      <c r="I64" s="9"/>
      <c r="J64" s="9"/>
    </row>
  </sheetData>
  <pageMargins left="0.25" right="0.25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D028-3280-4701-8EBA-0A407AD62591}">
  <dimension ref="A1:K57"/>
  <sheetViews>
    <sheetView topLeftCell="A40" workbookViewId="0">
      <selection activeCell="K40" sqref="K40"/>
    </sheetView>
  </sheetViews>
  <sheetFormatPr defaultColWidth="9.09765625" defaultRowHeight="13.25" x14ac:dyDescent="0.3"/>
  <cols>
    <col min="1" max="3" width="5.69921875" style="1" customWidth="1"/>
    <col min="4" max="4" width="21.69921875" style="1" customWidth="1"/>
    <col min="5" max="5" width="0" style="1" hidden="1" customWidth="1"/>
    <col min="6" max="6" width="9.09765625" style="1"/>
    <col min="7" max="8" width="10.69921875" style="1" customWidth="1"/>
    <col min="9" max="16384" width="9.09765625" style="1"/>
  </cols>
  <sheetData>
    <row r="1" spans="1:9" x14ac:dyDescent="0.3">
      <c r="D1" s="2" t="s">
        <v>0</v>
      </c>
    </row>
    <row r="2" spans="1:9" x14ac:dyDescent="0.3">
      <c r="D2" s="2" t="s">
        <v>333</v>
      </c>
    </row>
    <row r="4" spans="1:9" x14ac:dyDescent="0.3">
      <c r="A4" s="3"/>
      <c r="B4" s="3"/>
      <c r="C4" s="3"/>
      <c r="D4" s="4" t="s">
        <v>330</v>
      </c>
      <c r="E4" s="3"/>
      <c r="F4" s="3"/>
      <c r="G4" s="3"/>
      <c r="H4" s="3"/>
    </row>
    <row r="5" spans="1:9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0.94736842105263153</v>
      </c>
      <c r="G5" s="6" t="s">
        <v>312</v>
      </c>
      <c r="H5" s="6" t="s">
        <v>334</v>
      </c>
    </row>
    <row r="6" spans="1:9" x14ac:dyDescent="0.3">
      <c r="E6" s="7" t="s">
        <v>3</v>
      </c>
      <c r="F6" s="75" t="s">
        <v>3</v>
      </c>
      <c r="G6" s="75" t="s">
        <v>5</v>
      </c>
      <c r="H6" s="75" t="s">
        <v>4</v>
      </c>
    </row>
    <row r="7" spans="1:9" x14ac:dyDescent="0.3">
      <c r="A7" s="2" t="s">
        <v>7</v>
      </c>
      <c r="B7" s="2"/>
      <c r="E7" s="21">
        <v>764690</v>
      </c>
      <c r="F7" s="21">
        <v>0</v>
      </c>
      <c r="G7" s="13">
        <v>-25906</v>
      </c>
      <c r="H7" s="13">
        <v>5139</v>
      </c>
      <c r="I7" s="1" t="s">
        <v>1</v>
      </c>
    </row>
    <row r="8" spans="1:9" x14ac:dyDescent="0.3">
      <c r="G8" s="9"/>
      <c r="H8" s="9"/>
    </row>
    <row r="9" spans="1:9" x14ac:dyDescent="0.3">
      <c r="A9" s="7" t="s">
        <v>8</v>
      </c>
      <c r="B9" s="7"/>
      <c r="G9" s="9"/>
      <c r="H9" s="9"/>
    </row>
    <row r="10" spans="1:9" x14ac:dyDescent="0.3">
      <c r="A10" s="1" t="s">
        <v>1</v>
      </c>
      <c r="C10" s="1">
        <v>4311</v>
      </c>
      <c r="D10" s="1" t="s">
        <v>221</v>
      </c>
      <c r="E10" s="9">
        <v>334339</v>
      </c>
      <c r="F10" s="9">
        <v>0</v>
      </c>
      <c r="G10" s="9">
        <v>19530</v>
      </c>
      <c r="H10" s="9">
        <v>20000</v>
      </c>
    </row>
    <row r="11" spans="1:9" x14ac:dyDescent="0.3">
      <c r="D11" s="1" t="s">
        <v>327</v>
      </c>
      <c r="E11" s="9"/>
      <c r="F11" s="9">
        <v>0</v>
      </c>
      <c r="G11" s="9">
        <v>1001000</v>
      </c>
      <c r="H11" s="9">
        <v>0</v>
      </c>
    </row>
    <row r="12" spans="1:9" x14ac:dyDescent="0.3">
      <c r="A12" s="1" t="s">
        <v>1</v>
      </c>
      <c r="C12" s="1">
        <v>4381</v>
      </c>
      <c r="D12" s="1" t="s">
        <v>214</v>
      </c>
      <c r="E12" s="9">
        <v>910</v>
      </c>
      <c r="F12" s="9">
        <v>0</v>
      </c>
      <c r="G12" s="9">
        <v>395</v>
      </c>
      <c r="H12" s="9">
        <v>0</v>
      </c>
    </row>
    <row r="13" spans="1:9" x14ac:dyDescent="0.3">
      <c r="A13" s="1" t="s">
        <v>1</v>
      </c>
      <c r="C13" s="1">
        <v>4389</v>
      </c>
      <c r="D13" s="1" t="s">
        <v>132</v>
      </c>
      <c r="E13" s="11">
        <v>0</v>
      </c>
      <c r="F13" s="11">
        <v>0</v>
      </c>
      <c r="G13" s="11">
        <v>0</v>
      </c>
      <c r="H13" s="11">
        <v>0</v>
      </c>
    </row>
    <row r="14" spans="1:9" x14ac:dyDescent="0.3">
      <c r="E14" s="9"/>
      <c r="F14" s="9"/>
      <c r="G14" s="9"/>
      <c r="H14" s="9"/>
    </row>
    <row r="15" spans="1:9" x14ac:dyDescent="0.3">
      <c r="D15" s="2" t="s">
        <v>148</v>
      </c>
      <c r="E15" s="32">
        <f>SUM(E10:E13)</f>
        <v>335249</v>
      </c>
      <c r="F15" s="32">
        <f>SUM(F10:F13)</f>
        <v>0</v>
      </c>
      <c r="G15" s="32">
        <f>SUM(G10:G13)</f>
        <v>1020925</v>
      </c>
      <c r="H15" s="32">
        <f>SUM(H10:H13)</f>
        <v>20000</v>
      </c>
    </row>
    <row r="16" spans="1:9" x14ac:dyDescent="0.3">
      <c r="E16" s="9"/>
      <c r="F16" s="9"/>
      <c r="G16" s="9"/>
      <c r="H16" s="9"/>
    </row>
    <row r="17" spans="1:9" x14ac:dyDescent="0.3">
      <c r="A17" s="7" t="s">
        <v>14</v>
      </c>
      <c r="E17" s="9"/>
      <c r="F17" s="9"/>
      <c r="G17" s="9"/>
      <c r="H17" s="9"/>
    </row>
    <row r="18" spans="1:9" x14ac:dyDescent="0.3">
      <c r="D18" s="1" t="s">
        <v>1</v>
      </c>
      <c r="E18" s="9"/>
      <c r="F18" s="9"/>
      <c r="G18" s="9"/>
      <c r="H18" s="9"/>
    </row>
    <row r="19" spans="1:9" x14ac:dyDescent="0.3">
      <c r="A19" s="2" t="s">
        <v>72</v>
      </c>
      <c r="E19" s="9"/>
      <c r="F19" s="9"/>
      <c r="G19" s="9"/>
      <c r="H19" s="9"/>
    </row>
    <row r="20" spans="1:9" x14ac:dyDescent="0.3">
      <c r="A20" s="1">
        <v>240</v>
      </c>
      <c r="B20" s="1">
        <v>500</v>
      </c>
      <c r="C20" s="1">
        <v>561</v>
      </c>
      <c r="D20" s="1" t="s">
        <v>224</v>
      </c>
      <c r="E20" s="9">
        <v>0</v>
      </c>
      <c r="F20" s="9">
        <v>0</v>
      </c>
      <c r="G20" s="9">
        <v>0</v>
      </c>
      <c r="H20" s="9">
        <v>0</v>
      </c>
    </row>
    <row r="21" spans="1:9" x14ac:dyDescent="0.3">
      <c r="A21" s="1">
        <v>240</v>
      </c>
      <c r="B21" s="1">
        <v>500</v>
      </c>
      <c r="C21" s="1">
        <v>651</v>
      </c>
      <c r="D21" s="1" t="s">
        <v>225</v>
      </c>
      <c r="E21" s="9">
        <v>0</v>
      </c>
      <c r="F21" s="9">
        <v>0</v>
      </c>
      <c r="G21" s="9">
        <v>0</v>
      </c>
      <c r="H21" s="9">
        <v>0</v>
      </c>
    </row>
    <row r="22" spans="1:9" x14ac:dyDescent="0.3">
      <c r="A22" s="1">
        <v>240</v>
      </c>
      <c r="B22" s="1">
        <v>500</v>
      </c>
      <c r="C22" s="1">
        <v>929</v>
      </c>
      <c r="D22" s="1" t="s">
        <v>132</v>
      </c>
      <c r="E22" s="9">
        <v>0</v>
      </c>
      <c r="F22" s="9">
        <v>0</v>
      </c>
      <c r="G22" s="9">
        <v>0</v>
      </c>
      <c r="H22" s="9">
        <v>0</v>
      </c>
    </row>
    <row r="23" spans="1:9" x14ac:dyDescent="0.3">
      <c r="E23" s="9"/>
      <c r="F23" s="9"/>
      <c r="G23" s="9"/>
      <c r="H23" s="9"/>
    </row>
    <row r="24" spans="1:9" x14ac:dyDescent="0.3">
      <c r="A24" s="2" t="s">
        <v>226</v>
      </c>
      <c r="E24" s="9"/>
      <c r="F24" s="9"/>
      <c r="G24" s="9"/>
      <c r="H24" s="9"/>
    </row>
    <row r="25" spans="1:9" x14ac:dyDescent="0.3">
      <c r="E25" s="9"/>
      <c r="F25" s="9"/>
      <c r="G25" s="9"/>
      <c r="H25" s="9"/>
    </row>
    <row r="26" spans="1:9" x14ac:dyDescent="0.3">
      <c r="A26" s="1">
        <v>240</v>
      </c>
      <c r="B26" s="1">
        <v>500</v>
      </c>
      <c r="C26" s="1">
        <v>532</v>
      </c>
      <c r="D26" s="1" t="s">
        <v>26</v>
      </c>
      <c r="E26" s="9">
        <v>0</v>
      </c>
      <c r="F26" s="9">
        <v>0</v>
      </c>
      <c r="G26" s="9">
        <v>0</v>
      </c>
      <c r="H26" s="9">
        <v>0</v>
      </c>
      <c r="I26" s="1" t="s">
        <v>1</v>
      </c>
    </row>
    <row r="27" spans="1:9" x14ac:dyDescent="0.3">
      <c r="A27" s="1">
        <v>240</v>
      </c>
      <c r="B27" s="1">
        <v>500</v>
      </c>
      <c r="C27" s="1">
        <v>533</v>
      </c>
      <c r="D27" s="1" t="s">
        <v>18</v>
      </c>
      <c r="E27" s="9">
        <v>250</v>
      </c>
      <c r="F27" s="9">
        <v>7348</v>
      </c>
      <c r="G27" s="9">
        <v>0</v>
      </c>
      <c r="H27" s="9">
        <v>0</v>
      </c>
    </row>
    <row r="28" spans="1:9" x14ac:dyDescent="0.3">
      <c r="A28" s="1">
        <v>240</v>
      </c>
      <c r="B28" s="1">
        <v>500</v>
      </c>
      <c r="C28" s="1">
        <v>549</v>
      </c>
      <c r="D28" s="1" t="s">
        <v>19</v>
      </c>
      <c r="E28" s="9">
        <v>0</v>
      </c>
      <c r="F28" s="9">
        <v>18558</v>
      </c>
      <c r="G28" s="9">
        <v>0</v>
      </c>
      <c r="H28" s="9">
        <v>0</v>
      </c>
      <c r="I28" s="1" t="s">
        <v>1</v>
      </c>
    </row>
    <row r="29" spans="1:9" x14ac:dyDescent="0.3">
      <c r="A29" s="1">
        <v>240</v>
      </c>
      <c r="B29" s="1">
        <v>500</v>
      </c>
      <c r="C29" s="1">
        <v>550</v>
      </c>
      <c r="D29" s="1" t="s">
        <v>227</v>
      </c>
      <c r="E29" s="9">
        <v>0</v>
      </c>
      <c r="F29" s="9">
        <v>0</v>
      </c>
      <c r="G29" s="9">
        <v>0</v>
      </c>
      <c r="H29" s="9">
        <v>0</v>
      </c>
    </row>
    <row r="30" spans="1:9" x14ac:dyDescent="0.3">
      <c r="E30" s="9"/>
      <c r="F30" s="9"/>
      <c r="G30" s="9"/>
      <c r="H30" s="9"/>
    </row>
    <row r="31" spans="1:9" x14ac:dyDescent="0.3">
      <c r="A31" s="2" t="s">
        <v>228</v>
      </c>
      <c r="E31" s="9"/>
      <c r="F31" s="9"/>
      <c r="G31" s="9"/>
      <c r="H31" s="9"/>
    </row>
    <row r="32" spans="1:9" x14ac:dyDescent="0.3">
      <c r="A32" s="1">
        <v>240</v>
      </c>
      <c r="B32" s="1">
        <v>500</v>
      </c>
      <c r="C32" s="1">
        <v>710</v>
      </c>
      <c r="D32" s="1" t="s">
        <v>121</v>
      </c>
      <c r="E32" s="9">
        <v>70000</v>
      </c>
      <c r="F32" s="9">
        <v>0</v>
      </c>
      <c r="G32" s="9">
        <v>0</v>
      </c>
      <c r="H32" s="9">
        <v>0</v>
      </c>
    </row>
    <row r="33" spans="1:11" x14ac:dyDescent="0.3">
      <c r="A33" s="1">
        <v>240</v>
      </c>
      <c r="B33" s="1">
        <v>500</v>
      </c>
      <c r="C33" s="1">
        <v>720</v>
      </c>
      <c r="D33" s="1" t="s">
        <v>122</v>
      </c>
      <c r="E33" s="9">
        <v>46093</v>
      </c>
      <c r="F33" s="9">
        <v>0</v>
      </c>
      <c r="G33" s="9">
        <v>0</v>
      </c>
      <c r="H33" s="9">
        <v>0</v>
      </c>
    </row>
    <row r="34" spans="1:11" x14ac:dyDescent="0.3">
      <c r="E34" s="9"/>
      <c r="F34" s="9"/>
      <c r="G34" s="9"/>
      <c r="H34" s="9"/>
    </row>
    <row r="35" spans="1:11" x14ac:dyDescent="0.3">
      <c r="E35" s="9"/>
      <c r="F35" s="9"/>
      <c r="G35" s="9"/>
      <c r="H35" s="9"/>
    </row>
    <row r="36" spans="1:11" x14ac:dyDescent="0.3">
      <c r="A36" s="2" t="s">
        <v>171</v>
      </c>
      <c r="E36" s="9"/>
      <c r="F36" s="9"/>
      <c r="G36" s="9"/>
      <c r="H36" s="9"/>
    </row>
    <row r="37" spans="1:11" x14ac:dyDescent="0.3">
      <c r="E37" s="9"/>
      <c r="F37" s="9"/>
      <c r="G37" s="9"/>
      <c r="H37" s="9"/>
    </row>
    <row r="38" spans="1:11" x14ac:dyDescent="0.3">
      <c r="A38" s="1">
        <v>240</v>
      </c>
      <c r="B38" s="1">
        <v>500</v>
      </c>
      <c r="C38" s="1">
        <v>850</v>
      </c>
      <c r="D38" s="1" t="s">
        <v>332</v>
      </c>
      <c r="E38" s="9"/>
      <c r="F38" s="9">
        <v>0</v>
      </c>
      <c r="G38" s="9">
        <v>989875</v>
      </c>
      <c r="H38" s="62">
        <v>0</v>
      </c>
      <c r="K38" s="1" t="s">
        <v>1</v>
      </c>
    </row>
    <row r="39" spans="1:11" x14ac:dyDescent="0.3">
      <c r="A39" s="1">
        <v>240</v>
      </c>
      <c r="B39" s="1">
        <v>500</v>
      </c>
      <c r="C39" s="1">
        <v>850</v>
      </c>
      <c r="D39" s="1" t="s">
        <v>229</v>
      </c>
      <c r="E39" s="9">
        <v>0</v>
      </c>
      <c r="F39" s="9">
        <v>0</v>
      </c>
      <c r="G39" s="9">
        <v>0</v>
      </c>
      <c r="H39" s="62">
        <v>0</v>
      </c>
    </row>
    <row r="40" spans="1:11" x14ac:dyDescent="0.3">
      <c r="A40" s="1">
        <v>240</v>
      </c>
      <c r="B40" s="1">
        <v>500</v>
      </c>
      <c r="C40" s="1">
        <v>890</v>
      </c>
      <c r="D40" s="1" t="s">
        <v>132</v>
      </c>
      <c r="E40" s="9">
        <v>0</v>
      </c>
      <c r="F40" s="9">
        <v>0</v>
      </c>
      <c r="G40" s="9">
        <v>5</v>
      </c>
      <c r="H40" s="62">
        <v>0</v>
      </c>
      <c r="K40" s="1" t="s">
        <v>1</v>
      </c>
    </row>
    <row r="41" spans="1:11" x14ac:dyDescent="0.3">
      <c r="A41" s="1" t="s">
        <v>1</v>
      </c>
      <c r="B41" s="1" t="s">
        <v>1</v>
      </c>
      <c r="E41" s="9"/>
      <c r="F41" s="9"/>
      <c r="G41" s="9"/>
      <c r="H41" s="9"/>
    </row>
    <row r="42" spans="1:11" x14ac:dyDescent="0.3">
      <c r="D42" s="2" t="s">
        <v>218</v>
      </c>
      <c r="E42" s="32">
        <f>SUM(E20:E40)</f>
        <v>116343</v>
      </c>
      <c r="F42" s="32">
        <f>SUM(F20:F40)</f>
        <v>25906</v>
      </c>
      <c r="G42" s="32">
        <f>SUM(G20:G40)</f>
        <v>989880</v>
      </c>
      <c r="H42" s="32">
        <f>SUM(H20:H40)</f>
        <v>0</v>
      </c>
    </row>
    <row r="43" spans="1:11" x14ac:dyDescent="0.3">
      <c r="E43" s="9"/>
      <c r="F43" s="9"/>
      <c r="G43" s="9"/>
      <c r="H43" s="9"/>
    </row>
    <row r="44" spans="1:11" x14ac:dyDescent="0.3">
      <c r="D44" s="1" t="s">
        <v>219</v>
      </c>
      <c r="E44" s="9">
        <f>SUM(E15-E42)</f>
        <v>218906</v>
      </c>
      <c r="F44" s="9">
        <f>SUM(F15-F42)</f>
        <v>-25906</v>
      </c>
      <c r="G44" s="9">
        <f>SUM(G15-G42)</f>
        <v>31045</v>
      </c>
      <c r="H44" s="9">
        <f>SUM(H15-H42)</f>
        <v>20000</v>
      </c>
    </row>
    <row r="45" spans="1:11" x14ac:dyDescent="0.3">
      <c r="E45" s="9"/>
      <c r="F45" s="9"/>
      <c r="G45" s="9"/>
      <c r="H45" s="9"/>
    </row>
    <row r="46" spans="1:11" x14ac:dyDescent="0.3">
      <c r="D46" s="2" t="s">
        <v>16</v>
      </c>
      <c r="E46" s="32">
        <f>SUM(E7+E44)</f>
        <v>983596</v>
      </c>
      <c r="F46" s="32">
        <f>SUM(F7+F44)</f>
        <v>-25906</v>
      </c>
      <c r="G46" s="32">
        <f>SUM(G7+G44)</f>
        <v>5139</v>
      </c>
      <c r="H46" s="32">
        <f>SUM(H7+H44)</f>
        <v>25139</v>
      </c>
    </row>
    <row r="47" spans="1:11" x14ac:dyDescent="0.3">
      <c r="E47" s="9"/>
      <c r="F47" s="9"/>
      <c r="G47" s="9"/>
      <c r="H47" s="9"/>
    </row>
    <row r="48" spans="1:11" x14ac:dyDescent="0.3">
      <c r="E48" s="9"/>
      <c r="F48" s="9"/>
      <c r="G48" s="9"/>
      <c r="H48" s="9"/>
    </row>
    <row r="49" spans="5:8" x14ac:dyDescent="0.3">
      <c r="E49" s="9"/>
      <c r="F49" s="9"/>
      <c r="G49" s="9"/>
      <c r="H49" s="9"/>
    </row>
    <row r="50" spans="5:8" x14ac:dyDescent="0.3">
      <c r="E50" s="9"/>
      <c r="F50" s="9"/>
      <c r="G50" s="9"/>
      <c r="H50" s="9"/>
    </row>
    <row r="51" spans="5:8" x14ac:dyDescent="0.3">
      <c r="E51" s="9"/>
      <c r="F51" s="9"/>
      <c r="G51" s="9"/>
      <c r="H51" s="9"/>
    </row>
    <row r="52" spans="5:8" x14ac:dyDescent="0.3">
      <c r="E52" s="9"/>
      <c r="F52" s="9"/>
      <c r="G52" s="9"/>
      <c r="H52" s="9"/>
    </row>
    <row r="53" spans="5:8" x14ac:dyDescent="0.3">
      <c r="E53" s="9"/>
      <c r="F53" s="9"/>
      <c r="G53" s="9"/>
      <c r="H53" s="9"/>
    </row>
    <row r="54" spans="5:8" x14ac:dyDescent="0.3">
      <c r="E54" s="9"/>
      <c r="F54" s="9"/>
      <c r="G54" s="9"/>
      <c r="H54" s="9"/>
    </row>
    <row r="55" spans="5:8" x14ac:dyDescent="0.3">
      <c r="E55" s="9"/>
      <c r="F55" s="9"/>
      <c r="G55" s="9"/>
      <c r="H55" s="9"/>
    </row>
    <row r="56" spans="5:8" x14ac:dyDescent="0.3">
      <c r="E56" s="9"/>
      <c r="F56" s="9"/>
      <c r="G56" s="9"/>
      <c r="H56" s="9"/>
    </row>
    <row r="57" spans="5:8" x14ac:dyDescent="0.3">
      <c r="E57" s="9"/>
      <c r="F57" s="9"/>
      <c r="G57" s="9"/>
      <c r="H57" s="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7"/>
  <sheetViews>
    <sheetView topLeftCell="A43" workbookViewId="0">
      <selection activeCell="I65" sqref="I65"/>
    </sheetView>
  </sheetViews>
  <sheetFormatPr defaultColWidth="9.09765625" defaultRowHeight="13.25" x14ac:dyDescent="0.3"/>
  <cols>
    <col min="1" max="1" width="9.09765625" style="1"/>
    <col min="2" max="2" width="3.69921875" style="1" customWidth="1"/>
    <col min="3" max="3" width="6.69921875" style="1" customWidth="1"/>
    <col min="4" max="4" width="25.69921875" style="1" customWidth="1"/>
    <col min="5" max="5" width="9.09765625" style="1"/>
    <col min="6" max="7" width="10.69921875" style="1" customWidth="1"/>
    <col min="8" max="8" width="9.09765625" style="1"/>
    <col min="9" max="9" width="10.69921875" style="1" customWidth="1"/>
    <col min="10" max="16384" width="9.09765625" style="1"/>
  </cols>
  <sheetData>
    <row r="1" spans="1:9" x14ac:dyDescent="0.3">
      <c r="C1" s="2" t="s">
        <v>0</v>
      </c>
    </row>
    <row r="2" spans="1:9" x14ac:dyDescent="0.3">
      <c r="C2" s="2" t="s">
        <v>311</v>
      </c>
    </row>
    <row r="4" spans="1:9" x14ac:dyDescent="0.3">
      <c r="A4" s="3"/>
      <c r="B4" s="3"/>
      <c r="C4" s="4" t="s">
        <v>250</v>
      </c>
      <c r="D4" s="3"/>
      <c r="E4" s="3"/>
      <c r="F4" s="3"/>
      <c r="G4" s="3"/>
    </row>
    <row r="5" spans="1:9" x14ac:dyDescent="0.3">
      <c r="A5" s="2" t="s">
        <v>1</v>
      </c>
      <c r="B5" s="1" t="s">
        <v>1</v>
      </c>
      <c r="C5" s="1" t="s">
        <v>1</v>
      </c>
      <c r="D5" s="5" t="s">
        <v>1</v>
      </c>
      <c r="E5" s="2" t="s">
        <v>6</v>
      </c>
      <c r="F5" s="2" t="s">
        <v>312</v>
      </c>
      <c r="G5" s="2" t="s">
        <v>334</v>
      </c>
    </row>
    <row r="6" spans="1:9" x14ac:dyDescent="0.3">
      <c r="D6" s="7"/>
      <c r="E6" s="7" t="s">
        <v>3</v>
      </c>
      <c r="F6" s="7" t="s">
        <v>5</v>
      </c>
      <c r="G6" s="7" t="s">
        <v>4</v>
      </c>
    </row>
    <row r="7" spans="1:9" x14ac:dyDescent="0.3">
      <c r="A7" s="2" t="s">
        <v>7</v>
      </c>
      <c r="D7" s="8" t="s">
        <v>1</v>
      </c>
      <c r="E7" s="9">
        <v>95000</v>
      </c>
      <c r="F7" s="9">
        <v>-26073</v>
      </c>
      <c r="G7" s="9">
        <v>1814530</v>
      </c>
    </row>
    <row r="8" spans="1:9" x14ac:dyDescent="0.3">
      <c r="D8" s="1" t="s">
        <v>1</v>
      </c>
    </row>
    <row r="9" spans="1:9" x14ac:dyDescent="0.3">
      <c r="A9" s="7" t="s">
        <v>8</v>
      </c>
    </row>
    <row r="10" spans="1:9" x14ac:dyDescent="0.3">
      <c r="A10" s="7"/>
    </row>
    <row r="11" spans="1:9" x14ac:dyDescent="0.3">
      <c r="A11" s="7" t="s">
        <v>9</v>
      </c>
    </row>
    <row r="12" spans="1:9" x14ac:dyDescent="0.3">
      <c r="A12" s="26" t="s">
        <v>346</v>
      </c>
      <c r="C12" s="1">
        <v>4397</v>
      </c>
      <c r="D12" s="27" t="s">
        <v>259</v>
      </c>
      <c r="E12" s="29">
        <v>0</v>
      </c>
      <c r="F12" s="29">
        <v>20000</v>
      </c>
      <c r="G12" s="29">
        <v>0</v>
      </c>
      <c r="H12" s="28" t="s">
        <v>1</v>
      </c>
      <c r="I12" s="28" t="s">
        <v>1</v>
      </c>
    </row>
    <row r="13" spans="1:9" x14ac:dyDescent="0.3">
      <c r="A13" s="26" t="s">
        <v>346</v>
      </c>
      <c r="B13" s="26" t="s">
        <v>1</v>
      </c>
      <c r="C13" s="1">
        <v>4396</v>
      </c>
      <c r="D13" s="26" t="s">
        <v>260</v>
      </c>
      <c r="E13" s="9">
        <v>0</v>
      </c>
      <c r="F13" s="9">
        <v>0</v>
      </c>
      <c r="G13" s="9">
        <v>30000</v>
      </c>
      <c r="H13" s="9" t="s">
        <v>1</v>
      </c>
      <c r="I13" s="9" t="s">
        <v>350</v>
      </c>
    </row>
    <row r="14" spans="1:9" x14ac:dyDescent="0.3">
      <c r="A14" s="26"/>
      <c r="B14" s="26"/>
      <c r="D14" s="26"/>
      <c r="E14" s="26"/>
      <c r="F14" s="9"/>
      <c r="G14" s="9"/>
      <c r="H14" s="9"/>
      <c r="I14" s="9"/>
    </row>
    <row r="15" spans="1:9" x14ac:dyDescent="0.3">
      <c r="A15" s="38" t="s">
        <v>21</v>
      </c>
      <c r="B15" s="26"/>
      <c r="D15" s="26"/>
      <c r="E15" s="26"/>
      <c r="F15" s="9"/>
      <c r="G15" s="9"/>
      <c r="H15" s="9"/>
      <c r="I15" s="9"/>
    </row>
    <row r="16" spans="1:9" x14ac:dyDescent="0.3">
      <c r="A16" s="26" t="s">
        <v>346</v>
      </c>
      <c r="B16" s="26"/>
      <c r="C16" s="1">
        <v>4381</v>
      </c>
      <c r="D16" s="26" t="s">
        <v>12</v>
      </c>
      <c r="E16" s="9">
        <v>98</v>
      </c>
      <c r="F16" s="9">
        <v>930</v>
      </c>
      <c r="G16" s="9">
        <v>100</v>
      </c>
      <c r="H16" s="9"/>
      <c r="I16" s="9"/>
    </row>
    <row r="17" spans="1:9" x14ac:dyDescent="0.3">
      <c r="A17" s="26" t="s">
        <v>346</v>
      </c>
      <c r="B17" s="26"/>
      <c r="C17" s="1">
        <v>4398</v>
      </c>
      <c r="D17" s="26" t="s">
        <v>295</v>
      </c>
      <c r="E17" s="29">
        <v>0</v>
      </c>
      <c r="F17" s="9">
        <v>1700000</v>
      </c>
      <c r="G17" s="9">
        <v>0</v>
      </c>
      <c r="H17" s="9"/>
      <c r="I17" s="9"/>
    </row>
    <row r="18" spans="1:9" x14ac:dyDescent="0.3">
      <c r="A18" s="26"/>
      <c r="B18" s="26"/>
      <c r="D18" s="26" t="s">
        <v>63</v>
      </c>
      <c r="E18" s="9">
        <v>0</v>
      </c>
      <c r="F18" s="1">
        <v>0</v>
      </c>
      <c r="G18" s="1">
        <v>0</v>
      </c>
      <c r="H18" s="9"/>
      <c r="I18" s="9" t="s">
        <v>1</v>
      </c>
    </row>
    <row r="19" spans="1:9" x14ac:dyDescent="0.3">
      <c r="A19" s="26"/>
      <c r="B19" s="26"/>
      <c r="D19" s="26"/>
      <c r="E19" s="26"/>
      <c r="F19" s="9"/>
      <c r="G19" s="9"/>
      <c r="H19" s="9"/>
      <c r="I19" s="9"/>
    </row>
    <row r="20" spans="1:9" x14ac:dyDescent="0.3">
      <c r="A20" s="38" t="s">
        <v>251</v>
      </c>
      <c r="B20" s="26"/>
      <c r="D20" s="26"/>
      <c r="E20" s="26"/>
      <c r="F20" s="9"/>
      <c r="G20" s="9"/>
      <c r="H20" s="9"/>
      <c r="I20" s="9"/>
    </row>
    <row r="21" spans="1:9" x14ac:dyDescent="0.3">
      <c r="A21" s="26" t="s">
        <v>346</v>
      </c>
      <c r="B21" s="26" t="s">
        <v>1</v>
      </c>
      <c r="C21" s="1">
        <v>4394</v>
      </c>
      <c r="D21" s="26" t="s">
        <v>256</v>
      </c>
      <c r="E21" s="9">
        <v>0</v>
      </c>
      <c r="F21" s="9">
        <v>1300000</v>
      </c>
      <c r="G21" s="9">
        <v>0</v>
      </c>
      <c r="H21" s="9" t="s">
        <v>1</v>
      </c>
      <c r="I21" s="9" t="s">
        <v>306</v>
      </c>
    </row>
    <row r="22" spans="1:9" x14ac:dyDescent="0.3">
      <c r="A22" s="26" t="s">
        <v>1</v>
      </c>
      <c r="B22" s="26" t="s">
        <v>1</v>
      </c>
      <c r="C22" s="1" t="s">
        <v>1</v>
      </c>
      <c r="D22" s="26" t="s">
        <v>257</v>
      </c>
      <c r="E22" s="29">
        <v>0</v>
      </c>
      <c r="F22" s="29">
        <v>0</v>
      </c>
      <c r="G22" s="29">
        <v>0</v>
      </c>
      <c r="H22" s="9" t="s">
        <v>1</v>
      </c>
      <c r="I22" s="9" t="s">
        <v>1</v>
      </c>
    </row>
    <row r="23" spans="1:9" x14ac:dyDescent="0.3">
      <c r="A23" s="26" t="s">
        <v>1</v>
      </c>
      <c r="B23" s="26" t="s">
        <v>1</v>
      </c>
      <c r="D23" s="26" t="s">
        <v>258</v>
      </c>
      <c r="E23" s="29">
        <v>0</v>
      </c>
      <c r="F23" s="9">
        <v>0</v>
      </c>
      <c r="G23" s="9">
        <v>0</v>
      </c>
      <c r="H23" s="9" t="s">
        <v>1</v>
      </c>
      <c r="I23" s="9" t="s">
        <v>1</v>
      </c>
    </row>
    <row r="24" spans="1:9" x14ac:dyDescent="0.3">
      <c r="A24" s="26" t="s">
        <v>346</v>
      </c>
      <c r="B24" s="26" t="s">
        <v>1</v>
      </c>
      <c r="C24" s="1">
        <v>4393</v>
      </c>
      <c r="D24" s="26" t="s">
        <v>299</v>
      </c>
      <c r="E24" s="9">
        <v>41047</v>
      </c>
      <c r="F24" s="9">
        <v>0</v>
      </c>
      <c r="G24" s="9">
        <v>0</v>
      </c>
      <c r="H24" s="9"/>
    </row>
    <row r="25" spans="1:9" x14ac:dyDescent="0.3">
      <c r="A25" s="26" t="s">
        <v>1</v>
      </c>
      <c r="B25" s="26"/>
      <c r="D25" s="26"/>
      <c r="F25" s="9"/>
      <c r="G25" s="9"/>
      <c r="H25" s="9"/>
    </row>
    <row r="26" spans="1:9" ht="13.85" thickBot="1" x14ac:dyDescent="0.35">
      <c r="A26" s="26"/>
      <c r="B26" s="26"/>
      <c r="D26" s="13" t="s">
        <v>148</v>
      </c>
      <c r="E26" s="30">
        <f>SUM(E12:E24)</f>
        <v>41145</v>
      </c>
      <c r="F26" s="30">
        <f>SUM(F12:F24)</f>
        <v>3020930</v>
      </c>
      <c r="G26" s="30">
        <f>SUM(G12:G24)</f>
        <v>30100</v>
      </c>
      <c r="H26" s="13"/>
      <c r="I26" s="9" t="s">
        <v>1</v>
      </c>
    </row>
    <row r="27" spans="1:9" ht="13.85" thickTop="1" x14ac:dyDescent="0.3"/>
    <row r="28" spans="1:9" x14ac:dyDescent="0.3">
      <c r="A28" s="7" t="s">
        <v>14</v>
      </c>
      <c r="E28" s="2" t="s">
        <v>6</v>
      </c>
      <c r="F28" s="2" t="s">
        <v>312</v>
      </c>
      <c r="G28" s="2" t="s">
        <v>334</v>
      </c>
    </row>
    <row r="29" spans="1:9" x14ac:dyDescent="0.3">
      <c r="E29" s="7" t="s">
        <v>3</v>
      </c>
      <c r="F29" s="7" t="s">
        <v>5</v>
      </c>
      <c r="G29" s="7" t="s">
        <v>4</v>
      </c>
    </row>
    <row r="30" spans="1:9" x14ac:dyDescent="0.3">
      <c r="A30" s="2" t="s">
        <v>252</v>
      </c>
      <c r="D30" s="31"/>
      <c r="F30" s="1" t="s">
        <v>1</v>
      </c>
      <c r="G30" s="1" t="s">
        <v>1</v>
      </c>
    </row>
    <row r="31" spans="1:9" ht="26.5" x14ac:dyDescent="0.3">
      <c r="A31" s="1">
        <v>170</v>
      </c>
      <c r="C31" s="1">
        <v>532</v>
      </c>
      <c r="D31" s="26" t="s">
        <v>26</v>
      </c>
      <c r="E31" s="9">
        <v>0</v>
      </c>
      <c r="F31" s="1">
        <v>3375</v>
      </c>
      <c r="G31" s="62">
        <v>25000</v>
      </c>
      <c r="I31" s="20" t="s">
        <v>343</v>
      </c>
    </row>
    <row r="32" spans="1:9" x14ac:dyDescent="0.3">
      <c r="A32" s="57" t="s">
        <v>346</v>
      </c>
      <c r="B32" s="26"/>
      <c r="C32" s="1">
        <v>533</v>
      </c>
      <c r="D32" s="26" t="s">
        <v>171</v>
      </c>
      <c r="E32" s="11">
        <v>0</v>
      </c>
      <c r="F32" s="3">
        <v>0</v>
      </c>
      <c r="G32" s="67">
        <v>150000</v>
      </c>
      <c r="I32" s="1" t="s">
        <v>353</v>
      </c>
    </row>
    <row r="33" spans="1:7" x14ac:dyDescent="0.3">
      <c r="A33" s="26"/>
      <c r="B33" s="26"/>
      <c r="D33" s="26"/>
      <c r="E33" s="9"/>
    </row>
    <row r="34" spans="1:7" x14ac:dyDescent="0.3">
      <c r="A34" s="26"/>
      <c r="B34" s="26"/>
      <c r="D34" s="31" t="s">
        <v>261</v>
      </c>
      <c r="E34" s="13">
        <f>SUM(E31:E32)</f>
        <v>0</v>
      </c>
      <c r="F34" s="2">
        <v>0</v>
      </c>
      <c r="G34" s="13">
        <f>SUM(G31:G32)</f>
        <v>175000</v>
      </c>
    </row>
    <row r="35" spans="1:7" x14ac:dyDescent="0.3">
      <c r="A35" s="26"/>
      <c r="B35" s="26"/>
      <c r="D35" s="26"/>
      <c r="E35" s="9"/>
    </row>
    <row r="36" spans="1:7" x14ac:dyDescent="0.3">
      <c r="A36" s="2" t="s">
        <v>253</v>
      </c>
      <c r="D36" s="31"/>
      <c r="E36" s="9"/>
    </row>
    <row r="37" spans="1:7" x14ac:dyDescent="0.3">
      <c r="A37" s="1" t="s">
        <v>1</v>
      </c>
      <c r="D37" s="26" t="s">
        <v>26</v>
      </c>
      <c r="E37" s="9">
        <v>0</v>
      </c>
      <c r="F37" s="1">
        <v>0</v>
      </c>
      <c r="G37" s="1">
        <v>0</v>
      </c>
    </row>
    <row r="38" spans="1:7" x14ac:dyDescent="0.3">
      <c r="A38" s="1" t="s">
        <v>1</v>
      </c>
      <c r="D38" s="1" t="s">
        <v>171</v>
      </c>
      <c r="E38" s="11">
        <v>0</v>
      </c>
      <c r="F38" s="3">
        <v>0</v>
      </c>
      <c r="G38" s="3">
        <v>0</v>
      </c>
    </row>
    <row r="39" spans="1:7" x14ac:dyDescent="0.3">
      <c r="E39" s="9"/>
    </row>
    <row r="40" spans="1:7" x14ac:dyDescent="0.3">
      <c r="D40" s="2" t="s">
        <v>262</v>
      </c>
      <c r="E40" s="9">
        <v>0</v>
      </c>
      <c r="F40" s="1">
        <v>0</v>
      </c>
      <c r="G40" s="1">
        <v>0</v>
      </c>
    </row>
    <row r="42" spans="1:7" x14ac:dyDescent="0.3">
      <c r="A42" s="2" t="s">
        <v>293</v>
      </c>
    </row>
    <row r="43" spans="1:7" x14ac:dyDescent="0.3">
      <c r="A43" s="1">
        <v>170</v>
      </c>
      <c r="C43" s="1">
        <v>832</v>
      </c>
      <c r="D43" s="1" t="s">
        <v>26</v>
      </c>
      <c r="E43" s="10">
        <v>54476</v>
      </c>
      <c r="F43" s="9">
        <v>33400</v>
      </c>
      <c r="G43" s="9">
        <v>15000</v>
      </c>
    </row>
    <row r="44" spans="1:7" x14ac:dyDescent="0.3">
      <c r="A44" s="1">
        <v>170</v>
      </c>
      <c r="C44" s="1">
        <v>833</v>
      </c>
      <c r="D44" s="1" t="s">
        <v>171</v>
      </c>
      <c r="E44" s="11">
        <v>0</v>
      </c>
      <c r="F44" s="11">
        <v>150000</v>
      </c>
      <c r="G44" s="11">
        <v>1500000</v>
      </c>
    </row>
    <row r="45" spans="1:7" x14ac:dyDescent="0.3">
      <c r="D45" s="2"/>
      <c r="E45" s="10"/>
      <c r="F45" s="9"/>
      <c r="G45" s="9"/>
    </row>
    <row r="46" spans="1:7" x14ac:dyDescent="0.3">
      <c r="D46" s="2" t="s">
        <v>294</v>
      </c>
      <c r="E46" s="15">
        <f>SUM(E43:E44)</f>
        <v>54476</v>
      </c>
      <c r="F46" s="15">
        <f>SUM(F43:F44)</f>
        <v>183400</v>
      </c>
      <c r="G46" s="15">
        <f>SUM(G43:G44)</f>
        <v>1515000</v>
      </c>
    </row>
    <row r="48" spans="1:7" x14ac:dyDescent="0.3">
      <c r="A48" s="2" t="s">
        <v>1</v>
      </c>
      <c r="B48" s="1" t="s">
        <v>1</v>
      </c>
      <c r="C48" s="1" t="s">
        <v>1</v>
      </c>
      <c r="D48" s="5" t="s">
        <v>1</v>
      </c>
      <c r="E48" s="6" t="s">
        <v>6</v>
      </c>
      <c r="F48" s="6" t="s">
        <v>312</v>
      </c>
      <c r="G48" s="6" t="s">
        <v>334</v>
      </c>
    </row>
    <row r="49" spans="1:11" x14ac:dyDescent="0.3">
      <c r="D49" s="7"/>
      <c r="E49" s="75" t="s">
        <v>3</v>
      </c>
      <c r="F49" s="75" t="s">
        <v>5</v>
      </c>
      <c r="G49" s="75" t="s">
        <v>4</v>
      </c>
    </row>
    <row r="50" spans="1:11" x14ac:dyDescent="0.3">
      <c r="D50" s="7"/>
      <c r="E50" s="7"/>
      <c r="F50" s="7"/>
      <c r="G50" s="7"/>
    </row>
    <row r="51" spans="1:11" x14ac:dyDescent="0.3">
      <c r="A51" s="2" t="s">
        <v>254</v>
      </c>
    </row>
    <row r="52" spans="1:11" x14ac:dyDescent="0.3">
      <c r="A52" s="1">
        <v>170</v>
      </c>
      <c r="D52" s="1" t="s">
        <v>26</v>
      </c>
      <c r="E52" s="9">
        <v>0</v>
      </c>
      <c r="F52" s="1">
        <v>0</v>
      </c>
      <c r="G52" s="9">
        <v>0</v>
      </c>
    </row>
    <row r="53" spans="1:11" x14ac:dyDescent="0.3">
      <c r="A53" s="1">
        <v>170</v>
      </c>
      <c r="C53" s="1">
        <v>924</v>
      </c>
      <c r="D53" s="1" t="s">
        <v>171</v>
      </c>
      <c r="E53" s="11">
        <v>0</v>
      </c>
      <c r="F53" s="11">
        <v>100000</v>
      </c>
      <c r="G53" s="11">
        <v>30000</v>
      </c>
      <c r="I53" s="1" t="s">
        <v>1</v>
      </c>
      <c r="K53" s="1" t="s">
        <v>1</v>
      </c>
    </row>
    <row r="54" spans="1:11" x14ac:dyDescent="0.3">
      <c r="E54" s="9"/>
      <c r="G54" s="9"/>
    </row>
    <row r="55" spans="1:11" x14ac:dyDescent="0.3">
      <c r="D55" s="2" t="s">
        <v>263</v>
      </c>
      <c r="E55" s="9">
        <v>0</v>
      </c>
      <c r="F55" s="9">
        <f>SUM(F52:F53)</f>
        <v>100000</v>
      </c>
      <c r="G55" s="9">
        <f>SUM(G52:G53)</f>
        <v>30000</v>
      </c>
    </row>
    <row r="56" spans="1:11" x14ac:dyDescent="0.3">
      <c r="E56" s="9"/>
    </row>
    <row r="57" spans="1:11" x14ac:dyDescent="0.3">
      <c r="A57" s="2" t="s">
        <v>255</v>
      </c>
      <c r="E57" s="9"/>
    </row>
    <row r="58" spans="1:11" x14ac:dyDescent="0.3">
      <c r="A58" s="1" t="s">
        <v>1</v>
      </c>
      <c r="D58" s="1" t="s">
        <v>26</v>
      </c>
      <c r="E58" s="9">
        <v>0</v>
      </c>
      <c r="F58" s="1">
        <v>0</v>
      </c>
      <c r="G58" s="1">
        <v>0</v>
      </c>
    </row>
    <row r="59" spans="1:11" x14ac:dyDescent="0.3">
      <c r="A59" s="1" t="s">
        <v>1</v>
      </c>
      <c r="C59" s="1" t="s">
        <v>1</v>
      </c>
      <c r="D59" s="1" t="s">
        <v>171</v>
      </c>
      <c r="E59" s="11">
        <v>0</v>
      </c>
      <c r="F59" s="3">
        <v>0</v>
      </c>
      <c r="G59" s="3">
        <v>0</v>
      </c>
    </row>
    <row r="60" spans="1:11" x14ac:dyDescent="0.3">
      <c r="E60" s="9"/>
    </row>
    <row r="61" spans="1:11" x14ac:dyDescent="0.3">
      <c r="D61" s="2" t="s">
        <v>264</v>
      </c>
      <c r="E61" s="9">
        <v>0</v>
      </c>
      <c r="F61" s="1">
        <v>0</v>
      </c>
      <c r="G61" s="1">
        <v>0</v>
      </c>
    </row>
    <row r="62" spans="1:11" x14ac:dyDescent="0.3">
      <c r="D62" s="2"/>
      <c r="E62" s="9"/>
    </row>
    <row r="63" spans="1:11" x14ac:dyDescent="0.3">
      <c r="A63" s="2" t="s">
        <v>297</v>
      </c>
      <c r="E63" s="9"/>
    </row>
    <row r="64" spans="1:11" x14ac:dyDescent="0.3">
      <c r="A64" s="1">
        <v>170</v>
      </c>
      <c r="C64" s="1">
        <v>853</v>
      </c>
      <c r="D64" s="1" t="s">
        <v>26</v>
      </c>
      <c r="E64" s="9">
        <v>5367</v>
      </c>
      <c r="F64" s="9">
        <v>75000</v>
      </c>
      <c r="G64" s="9">
        <v>0</v>
      </c>
    </row>
    <row r="65" spans="1:9" x14ac:dyDescent="0.3">
      <c r="A65" s="1">
        <v>170</v>
      </c>
      <c r="C65" s="1">
        <v>857</v>
      </c>
      <c r="D65" s="1" t="s">
        <v>171</v>
      </c>
      <c r="E65" s="11">
        <v>4000</v>
      </c>
      <c r="F65" s="11">
        <v>848000</v>
      </c>
      <c r="G65" s="11">
        <v>55000</v>
      </c>
      <c r="I65" s="1" t="s">
        <v>1</v>
      </c>
    </row>
    <row r="66" spans="1:9" x14ac:dyDescent="0.3">
      <c r="E66" s="9"/>
    </row>
    <row r="67" spans="1:9" x14ac:dyDescent="0.3">
      <c r="D67" s="2" t="s">
        <v>323</v>
      </c>
      <c r="E67" s="13">
        <f>SUM(E64:E65)</f>
        <v>9367</v>
      </c>
      <c r="F67" s="13">
        <f>SUM(F64:F65)</f>
        <v>923000</v>
      </c>
      <c r="G67" s="13">
        <f>SUM(G64:G65)</f>
        <v>55000</v>
      </c>
    </row>
    <row r="69" spans="1:9" x14ac:dyDescent="0.3">
      <c r="D69" s="2" t="s">
        <v>174</v>
      </c>
      <c r="E69" s="32">
        <f>SUM(E34, E40, E46, E55, E61, E67)</f>
        <v>63843</v>
      </c>
      <c r="F69" s="32">
        <f>SUM(F46, F55, F67)</f>
        <v>1206400</v>
      </c>
      <c r="G69" s="32">
        <f>SUM(G34, G46, G55, G67)</f>
        <v>1775000</v>
      </c>
    </row>
    <row r="71" spans="1:9" x14ac:dyDescent="0.3">
      <c r="D71" s="2" t="s">
        <v>7</v>
      </c>
      <c r="E71" s="2">
        <v>0</v>
      </c>
      <c r="F71" s="2">
        <v>0</v>
      </c>
      <c r="G71" s="13">
        <v>1814530</v>
      </c>
    </row>
    <row r="73" spans="1:9" x14ac:dyDescent="0.3">
      <c r="D73" s="2" t="s">
        <v>175</v>
      </c>
      <c r="E73" s="13">
        <f>SUM(E26-E69)</f>
        <v>-22698</v>
      </c>
      <c r="F73" s="13">
        <f>SUM(F26-F69)</f>
        <v>1814530</v>
      </c>
      <c r="G73" s="13">
        <f>SUM(G26-G69)</f>
        <v>-1744900</v>
      </c>
    </row>
    <row r="75" spans="1:9" x14ac:dyDescent="0.3">
      <c r="D75" s="2" t="s">
        <v>16</v>
      </c>
      <c r="E75" s="32">
        <f>SUM(E71+E73)</f>
        <v>-22698</v>
      </c>
      <c r="F75" s="32">
        <f>SUM(F71+F73)</f>
        <v>1814530</v>
      </c>
      <c r="G75" s="32">
        <f>SUM(G71+G73)</f>
        <v>69630</v>
      </c>
    </row>
    <row r="76" spans="1:9" x14ac:dyDescent="0.3">
      <c r="A76" s="26"/>
      <c r="B76" s="26"/>
      <c r="D76" s="26"/>
    </row>
    <row r="77" spans="1:9" x14ac:dyDescent="0.3">
      <c r="A77" s="26"/>
      <c r="B77" s="26"/>
      <c r="D77" s="26"/>
    </row>
    <row r="78" spans="1:9" x14ac:dyDescent="0.3">
      <c r="A78" s="26"/>
      <c r="B78" s="26"/>
      <c r="D78" s="26"/>
    </row>
    <row r="79" spans="1:9" x14ac:dyDescent="0.3">
      <c r="A79" s="26"/>
      <c r="B79" s="26"/>
      <c r="D79" s="26"/>
    </row>
    <row r="80" spans="1:9" x14ac:dyDescent="0.3">
      <c r="A80" s="26"/>
      <c r="B80" s="26"/>
      <c r="D80" s="26"/>
    </row>
    <row r="81" spans="1:4" x14ac:dyDescent="0.3">
      <c r="A81" s="26"/>
      <c r="B81" s="26"/>
      <c r="D81" s="26"/>
    </row>
    <row r="82" spans="1:4" x14ac:dyDescent="0.3">
      <c r="A82" s="26"/>
      <c r="B82" s="26"/>
      <c r="D82" s="26"/>
    </row>
    <row r="83" spans="1:4" x14ac:dyDescent="0.3">
      <c r="A83" s="26"/>
      <c r="B83" s="26"/>
      <c r="D83" s="26"/>
    </row>
    <row r="84" spans="1:4" x14ac:dyDescent="0.3">
      <c r="A84" s="26"/>
      <c r="B84" s="26"/>
      <c r="D84" s="26"/>
    </row>
    <row r="85" spans="1:4" x14ac:dyDescent="0.3">
      <c r="A85" s="26"/>
      <c r="B85" s="26"/>
      <c r="D85" s="26"/>
    </row>
    <row r="86" spans="1:4" x14ac:dyDescent="0.3">
      <c r="A86" s="26"/>
      <c r="B86" s="26"/>
      <c r="D86" s="26"/>
    </row>
    <row r="87" spans="1:4" x14ac:dyDescent="0.3">
      <c r="A87" s="26"/>
      <c r="B87" s="26"/>
      <c r="D87" s="26"/>
    </row>
    <row r="88" spans="1:4" x14ac:dyDescent="0.3">
      <c r="A88" s="26"/>
      <c r="B88" s="26"/>
      <c r="D88" s="26"/>
    </row>
    <row r="89" spans="1:4" x14ac:dyDescent="0.3">
      <c r="A89" s="26"/>
      <c r="B89" s="26"/>
      <c r="D89" s="26"/>
    </row>
    <row r="90" spans="1:4" x14ac:dyDescent="0.3">
      <c r="A90" s="26"/>
      <c r="B90" s="26"/>
      <c r="D90" s="26"/>
    </row>
    <row r="91" spans="1:4" x14ac:dyDescent="0.3">
      <c r="A91" s="26"/>
      <c r="B91" s="26"/>
      <c r="D91" s="26"/>
    </row>
    <row r="92" spans="1:4" x14ac:dyDescent="0.3">
      <c r="A92" s="26"/>
      <c r="B92" s="26"/>
      <c r="D92" s="26"/>
    </row>
    <row r="93" spans="1:4" x14ac:dyDescent="0.3">
      <c r="A93" s="26"/>
      <c r="B93" s="26"/>
      <c r="D93" s="26"/>
    </row>
    <row r="94" spans="1:4" x14ac:dyDescent="0.3">
      <c r="A94" s="26"/>
      <c r="B94" s="26"/>
      <c r="D94" s="26"/>
    </row>
    <row r="95" spans="1:4" x14ac:dyDescent="0.3">
      <c r="A95" s="26"/>
      <c r="B95" s="26"/>
      <c r="D95" s="26"/>
    </row>
    <row r="96" spans="1:4" x14ac:dyDescent="0.3">
      <c r="A96" s="26"/>
      <c r="B96" s="26"/>
      <c r="D96" s="26"/>
    </row>
    <row r="97" spans="1:4" x14ac:dyDescent="0.3">
      <c r="A97" s="26"/>
      <c r="B97" s="26"/>
      <c r="D97" s="26"/>
    </row>
    <row r="98" spans="1:4" x14ac:dyDescent="0.3">
      <c r="A98" s="26"/>
      <c r="B98" s="26"/>
      <c r="D98" s="26"/>
    </row>
    <row r="99" spans="1:4" x14ac:dyDescent="0.3">
      <c r="A99" s="26"/>
      <c r="B99" s="26"/>
      <c r="D99" s="26"/>
    </row>
    <row r="100" spans="1:4" x14ac:dyDescent="0.3">
      <c r="A100" s="26"/>
      <c r="B100" s="26"/>
      <c r="D100" s="26"/>
    </row>
    <row r="101" spans="1:4" x14ac:dyDescent="0.3">
      <c r="A101" s="26"/>
      <c r="B101" s="26"/>
      <c r="D101" s="26"/>
    </row>
    <row r="102" spans="1:4" x14ac:dyDescent="0.3">
      <c r="A102" s="26"/>
      <c r="B102" s="26"/>
      <c r="D102" s="26"/>
    </row>
    <row r="103" spans="1:4" x14ac:dyDescent="0.3">
      <c r="A103" s="26"/>
      <c r="B103" s="26"/>
      <c r="D103" s="26"/>
    </row>
    <row r="104" spans="1:4" x14ac:dyDescent="0.3">
      <c r="A104" s="26"/>
      <c r="B104" s="26"/>
      <c r="D104" s="26"/>
    </row>
    <row r="105" spans="1:4" x14ac:dyDescent="0.3">
      <c r="A105" s="26"/>
      <c r="B105" s="26"/>
      <c r="D105" s="26"/>
    </row>
    <row r="106" spans="1:4" x14ac:dyDescent="0.3">
      <c r="A106" s="26"/>
      <c r="B106" s="26"/>
      <c r="D106" s="26"/>
    </row>
    <row r="107" spans="1:4" x14ac:dyDescent="0.3">
      <c r="A107" s="26"/>
      <c r="B107" s="26"/>
      <c r="D107" s="26"/>
    </row>
    <row r="108" spans="1:4" x14ac:dyDescent="0.3">
      <c r="A108" s="26"/>
      <c r="B108" s="26"/>
      <c r="D108" s="26"/>
    </row>
    <row r="109" spans="1:4" x14ac:dyDescent="0.3">
      <c r="A109" s="26"/>
      <c r="B109" s="26"/>
      <c r="D109" s="26"/>
    </row>
    <row r="110" spans="1:4" x14ac:dyDescent="0.3">
      <c r="A110" s="26"/>
      <c r="B110" s="26"/>
      <c r="D110" s="26"/>
    </row>
    <row r="111" spans="1:4" x14ac:dyDescent="0.3">
      <c r="A111" s="26"/>
      <c r="B111" s="26"/>
      <c r="D111" s="26"/>
    </row>
    <row r="112" spans="1:4" x14ac:dyDescent="0.3">
      <c r="A112" s="26"/>
      <c r="B112" s="26"/>
      <c r="D112" s="26"/>
    </row>
    <row r="113" spans="1:5" x14ac:dyDescent="0.3">
      <c r="A113" s="26"/>
      <c r="B113" s="26"/>
      <c r="D113" s="26"/>
    </row>
    <row r="114" spans="1:5" x14ac:dyDescent="0.3">
      <c r="A114" s="26"/>
      <c r="B114" s="26"/>
      <c r="D114" s="31" t="s">
        <v>1</v>
      </c>
      <c r="E114" s="33"/>
    </row>
    <row r="115" spans="1:5" x14ac:dyDescent="0.3">
      <c r="A115" s="26"/>
      <c r="B115" s="26"/>
      <c r="D115" s="26"/>
    </row>
    <row r="116" spans="1:5" x14ac:dyDescent="0.3">
      <c r="A116" s="26"/>
      <c r="B116" s="26"/>
      <c r="D116" s="26"/>
      <c r="E116" s="2"/>
    </row>
    <row r="117" spans="1:5" x14ac:dyDescent="0.3">
      <c r="A117" s="31" t="s">
        <v>1</v>
      </c>
      <c r="B117" s="26" t="s">
        <v>1</v>
      </c>
      <c r="C117" s="1" t="s">
        <v>1</v>
      </c>
      <c r="D117" s="26"/>
      <c r="E117" s="7"/>
    </row>
  </sheetData>
  <pageMargins left="0.7" right="0.7" top="0.75" bottom="0.75" header="0.3" footer="0.3"/>
  <pageSetup orientation="portrait" horizontalDpi="1200" verticalDpi="1200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0"/>
  <sheetViews>
    <sheetView topLeftCell="A73" workbookViewId="0">
      <selection activeCell="L80" sqref="L80"/>
    </sheetView>
  </sheetViews>
  <sheetFormatPr defaultColWidth="9.09765625" defaultRowHeight="13.25" x14ac:dyDescent="0.3"/>
  <cols>
    <col min="1" max="1" width="5.69921875" style="1" customWidth="1"/>
    <col min="2" max="2" width="4.69921875" style="1" customWidth="1"/>
    <col min="3" max="3" width="6.69921875" style="1" customWidth="1"/>
    <col min="4" max="4" width="20.69921875" style="1" customWidth="1"/>
    <col min="5" max="5" width="9.69921875" style="1" hidden="1" customWidth="1"/>
    <col min="6" max="8" width="9.69921875" style="1" customWidth="1"/>
    <col min="9" max="10" width="10" style="1" bestFit="1" customWidth="1"/>
    <col min="11" max="16384" width="9.09765625" style="1"/>
  </cols>
  <sheetData>
    <row r="1" spans="1:15" x14ac:dyDescent="0.3">
      <c r="D1" s="2" t="s">
        <v>0</v>
      </c>
    </row>
    <row r="2" spans="1:15" x14ac:dyDescent="0.3">
      <c r="D2" s="2" t="s">
        <v>333</v>
      </c>
    </row>
    <row r="4" spans="1:15" x14ac:dyDescent="0.3">
      <c r="A4" s="3"/>
      <c r="B4" s="3"/>
      <c r="C4" s="3"/>
      <c r="D4" s="4" t="s">
        <v>182</v>
      </c>
      <c r="E4" s="3"/>
      <c r="F4" s="3"/>
      <c r="G4" s="3"/>
      <c r="H4" s="3"/>
      <c r="I4" s="3"/>
      <c r="J4" s="3"/>
    </row>
    <row r="5" spans="1:15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</row>
    <row r="6" spans="1:15" x14ac:dyDescent="0.3">
      <c r="E6" s="7" t="s">
        <v>3</v>
      </c>
      <c r="F6" s="7" t="s">
        <v>3</v>
      </c>
      <c r="G6" s="7" t="s">
        <v>3</v>
      </c>
      <c r="H6" s="7" t="s">
        <v>3</v>
      </c>
      <c r="I6" s="7" t="s">
        <v>5</v>
      </c>
      <c r="J6" s="7" t="s">
        <v>4</v>
      </c>
    </row>
    <row r="7" spans="1:15" x14ac:dyDescent="0.3">
      <c r="A7" s="2" t="s">
        <v>7</v>
      </c>
      <c r="B7" s="2"/>
      <c r="E7" s="8">
        <v>1220808</v>
      </c>
      <c r="F7" s="8">
        <v>204126</v>
      </c>
      <c r="G7" s="8">
        <v>952876</v>
      </c>
      <c r="H7" s="8">
        <v>994159</v>
      </c>
      <c r="I7" s="10">
        <v>901833</v>
      </c>
      <c r="J7" s="10">
        <v>92510</v>
      </c>
    </row>
    <row r="9" spans="1:15" x14ac:dyDescent="0.3">
      <c r="A9" s="7" t="s">
        <v>8</v>
      </c>
      <c r="B9" s="7"/>
    </row>
    <row r="10" spans="1:15" x14ac:dyDescent="0.3">
      <c r="A10" s="26" t="s">
        <v>183</v>
      </c>
      <c r="B10" s="26"/>
      <c r="C10" s="1">
        <v>4311</v>
      </c>
      <c r="D10" s="27" t="s">
        <v>36</v>
      </c>
      <c r="E10" s="29">
        <v>18671</v>
      </c>
      <c r="F10" s="36">
        <v>22222</v>
      </c>
      <c r="G10" s="37">
        <v>21952</v>
      </c>
      <c r="H10" s="10">
        <v>22442</v>
      </c>
      <c r="I10" s="10">
        <v>21417</v>
      </c>
      <c r="J10" s="10">
        <v>20000</v>
      </c>
    </row>
    <row r="11" spans="1:15" x14ac:dyDescent="0.3">
      <c r="A11" s="26" t="s">
        <v>183</v>
      </c>
      <c r="B11" s="26"/>
      <c r="C11" s="1">
        <v>4365</v>
      </c>
      <c r="D11" s="26" t="s">
        <v>143</v>
      </c>
      <c r="E11" s="9">
        <v>1000</v>
      </c>
      <c r="F11" s="9">
        <v>0</v>
      </c>
      <c r="G11" s="9">
        <v>0</v>
      </c>
      <c r="H11" s="9">
        <v>0</v>
      </c>
      <c r="I11" s="9">
        <v>1000</v>
      </c>
      <c r="J11" s="9">
        <v>0</v>
      </c>
    </row>
    <row r="12" spans="1:15" x14ac:dyDescent="0.3">
      <c r="A12" s="26" t="s">
        <v>183</v>
      </c>
      <c r="B12" s="26"/>
      <c r="C12" s="1">
        <v>4367</v>
      </c>
      <c r="D12" s="26" t="s">
        <v>144</v>
      </c>
      <c r="E12" s="9">
        <v>4296</v>
      </c>
      <c r="F12" s="9">
        <v>4818</v>
      </c>
      <c r="G12" s="9">
        <v>5058</v>
      </c>
      <c r="H12" s="9">
        <v>4766</v>
      </c>
      <c r="I12" s="9">
        <v>5000</v>
      </c>
      <c r="J12" s="9">
        <v>4500</v>
      </c>
    </row>
    <row r="13" spans="1:15" x14ac:dyDescent="0.3">
      <c r="A13" s="26" t="s">
        <v>183</v>
      </c>
      <c r="B13" s="26"/>
      <c r="C13" s="1">
        <v>4368</v>
      </c>
      <c r="D13" s="26" t="s">
        <v>145</v>
      </c>
      <c r="E13" s="9">
        <v>231655</v>
      </c>
      <c r="F13" s="9">
        <v>241904</v>
      </c>
      <c r="G13" s="9">
        <v>249393</v>
      </c>
      <c r="H13" s="9">
        <v>274108</v>
      </c>
      <c r="I13" s="9">
        <v>358300</v>
      </c>
      <c r="J13" s="9">
        <v>425000</v>
      </c>
      <c r="L13" s="49" t="s">
        <v>1</v>
      </c>
      <c r="M13" s="1" t="s">
        <v>1</v>
      </c>
      <c r="O13" s="1" t="s">
        <v>1</v>
      </c>
    </row>
    <row r="14" spans="1:15" x14ac:dyDescent="0.3">
      <c r="A14" s="26" t="s">
        <v>183</v>
      </c>
      <c r="B14" s="26"/>
      <c r="C14" s="1">
        <v>4369</v>
      </c>
      <c r="D14" s="26" t="s">
        <v>146</v>
      </c>
      <c r="E14" s="9">
        <v>0</v>
      </c>
      <c r="F14" s="9">
        <v>53015</v>
      </c>
      <c r="G14" s="9">
        <v>0</v>
      </c>
      <c r="H14" s="9">
        <v>0</v>
      </c>
      <c r="I14" s="9">
        <v>0</v>
      </c>
      <c r="J14" s="9">
        <v>0</v>
      </c>
    </row>
    <row r="15" spans="1:15" x14ac:dyDescent="0.3">
      <c r="A15" s="26" t="s">
        <v>183</v>
      </c>
      <c r="B15" s="26"/>
      <c r="C15" s="1">
        <v>4381</v>
      </c>
      <c r="D15" s="26" t="s">
        <v>122</v>
      </c>
      <c r="E15" s="11">
        <v>88</v>
      </c>
      <c r="F15" s="59">
        <v>110</v>
      </c>
      <c r="G15" s="59">
        <v>125</v>
      </c>
      <c r="H15" s="59">
        <v>116</v>
      </c>
      <c r="I15" s="60">
        <v>115</v>
      </c>
      <c r="J15" s="60">
        <v>130</v>
      </c>
    </row>
    <row r="16" spans="1:15" x14ac:dyDescent="0.3">
      <c r="A16" s="26" t="s">
        <v>183</v>
      </c>
      <c r="B16" s="26"/>
      <c r="C16" s="1">
        <v>4389</v>
      </c>
      <c r="D16" s="26" t="s">
        <v>21</v>
      </c>
      <c r="E16" s="9">
        <v>32304</v>
      </c>
      <c r="F16" s="9">
        <v>38016</v>
      </c>
      <c r="G16" s="9">
        <v>0</v>
      </c>
      <c r="H16" s="9">
        <v>0</v>
      </c>
      <c r="I16" s="9">
        <v>14158</v>
      </c>
      <c r="J16" s="9">
        <v>14000</v>
      </c>
    </row>
    <row r="17" spans="1:17" x14ac:dyDescent="0.3">
      <c r="A17" s="26" t="s">
        <v>183</v>
      </c>
      <c r="B17" s="26"/>
      <c r="C17" s="1">
        <v>4999</v>
      </c>
      <c r="D17" s="26" t="s">
        <v>68</v>
      </c>
      <c r="E17" s="9">
        <v>51853</v>
      </c>
      <c r="F17" s="9">
        <v>0</v>
      </c>
      <c r="G17" s="9">
        <v>55000</v>
      </c>
      <c r="H17" s="9">
        <v>30000</v>
      </c>
      <c r="I17" s="10">
        <v>125000</v>
      </c>
      <c r="J17" s="10">
        <v>55000</v>
      </c>
      <c r="L17" s="1" t="s">
        <v>1</v>
      </c>
    </row>
    <row r="18" spans="1:17" x14ac:dyDescent="0.3">
      <c r="A18" s="26"/>
      <c r="B18" s="26"/>
      <c r="C18" s="26"/>
      <c r="D18" s="31" t="s">
        <v>70</v>
      </c>
      <c r="E18" s="32">
        <f t="shared" ref="E18:J18" si="0">SUM(E10:E17)</f>
        <v>339867</v>
      </c>
      <c r="F18" s="32">
        <f t="shared" si="0"/>
        <v>360085</v>
      </c>
      <c r="G18" s="32">
        <f t="shared" si="0"/>
        <v>331528</v>
      </c>
      <c r="H18" s="32">
        <f t="shared" si="0"/>
        <v>331432</v>
      </c>
      <c r="I18" s="32">
        <f t="shared" si="0"/>
        <v>524990</v>
      </c>
      <c r="J18" s="32">
        <f t="shared" si="0"/>
        <v>518630</v>
      </c>
    </row>
    <row r="20" spans="1:17" x14ac:dyDescent="0.3">
      <c r="A20" s="2" t="s">
        <v>1</v>
      </c>
      <c r="B20" s="2"/>
      <c r="C20" s="1" t="s">
        <v>1</v>
      </c>
      <c r="D20" s="1" t="s">
        <v>1</v>
      </c>
      <c r="E20" s="5">
        <v>0.93333333333333335</v>
      </c>
      <c r="F20" s="5">
        <v>0.94117647058823528</v>
      </c>
      <c r="G20" s="6" t="s">
        <v>2</v>
      </c>
      <c r="H20" s="2" t="s">
        <v>6</v>
      </c>
      <c r="I20" s="2" t="s">
        <v>312</v>
      </c>
      <c r="J20" s="2" t="s">
        <v>334</v>
      </c>
    </row>
    <row r="21" spans="1:17" x14ac:dyDescent="0.3">
      <c r="E21" s="7" t="s">
        <v>3</v>
      </c>
      <c r="F21" s="7" t="s">
        <v>3</v>
      </c>
      <c r="G21" s="7" t="s">
        <v>3</v>
      </c>
      <c r="H21" s="7" t="s">
        <v>3</v>
      </c>
      <c r="I21" s="7" t="s">
        <v>5</v>
      </c>
      <c r="J21" s="7" t="s">
        <v>4</v>
      </c>
    </row>
    <row r="23" spans="1:17" x14ac:dyDescent="0.3">
      <c r="A23" s="7" t="s">
        <v>14</v>
      </c>
    </row>
    <row r="24" spans="1:17" x14ac:dyDescent="0.3">
      <c r="A24" s="1">
        <v>520</v>
      </c>
      <c r="B24" s="1">
        <v>500</v>
      </c>
      <c r="C24" s="1">
        <v>421</v>
      </c>
      <c r="D24" s="1" t="s">
        <v>151</v>
      </c>
      <c r="E24" s="9">
        <v>33128</v>
      </c>
      <c r="F24" s="9">
        <v>30943</v>
      </c>
      <c r="G24" s="8">
        <v>25400</v>
      </c>
      <c r="H24" s="9">
        <v>30466</v>
      </c>
      <c r="I24" s="62">
        <v>0</v>
      </c>
      <c r="J24" s="64">
        <v>31930</v>
      </c>
      <c r="K24" s="1" t="s">
        <v>1</v>
      </c>
      <c r="L24" s="1" t="s">
        <v>1</v>
      </c>
      <c r="N24" s="49" t="s">
        <v>1</v>
      </c>
      <c r="O24" s="1" t="s">
        <v>1</v>
      </c>
      <c r="P24" s="1" t="s">
        <v>1</v>
      </c>
      <c r="Q24" s="1" t="s">
        <v>1</v>
      </c>
    </row>
    <row r="25" spans="1:17" x14ac:dyDescent="0.3">
      <c r="A25" s="1">
        <v>520</v>
      </c>
      <c r="B25" s="1">
        <v>500</v>
      </c>
      <c r="C25" s="1">
        <v>422</v>
      </c>
      <c r="D25" s="1" t="s">
        <v>152</v>
      </c>
      <c r="E25" s="9">
        <v>534</v>
      </c>
      <c r="F25" s="9">
        <v>1778</v>
      </c>
      <c r="G25" s="8">
        <v>90</v>
      </c>
      <c r="H25" s="9">
        <v>0</v>
      </c>
      <c r="I25" s="62">
        <v>0</v>
      </c>
      <c r="J25" s="64">
        <v>1500</v>
      </c>
    </row>
    <row r="26" spans="1:17" x14ac:dyDescent="0.3">
      <c r="A26" s="1">
        <v>520</v>
      </c>
      <c r="B26" s="1">
        <v>500</v>
      </c>
      <c r="C26" s="1">
        <v>451</v>
      </c>
      <c r="D26" s="1" t="s">
        <v>184</v>
      </c>
      <c r="E26" s="9">
        <v>10011</v>
      </c>
      <c r="F26" s="9">
        <v>11948</v>
      </c>
      <c r="G26" s="8">
        <v>2901</v>
      </c>
      <c r="H26" s="9">
        <v>0</v>
      </c>
      <c r="I26" s="62">
        <v>0</v>
      </c>
      <c r="J26" s="62">
        <v>12000</v>
      </c>
    </row>
    <row r="27" spans="1:17" x14ac:dyDescent="0.3">
      <c r="A27" s="1">
        <v>520</v>
      </c>
      <c r="B27" s="1">
        <v>500</v>
      </c>
      <c r="C27" s="1">
        <v>461</v>
      </c>
      <c r="D27" s="1" t="s">
        <v>153</v>
      </c>
      <c r="E27" s="9">
        <v>2023</v>
      </c>
      <c r="F27" s="9">
        <v>2016</v>
      </c>
      <c r="G27" s="8">
        <v>1580</v>
      </c>
      <c r="H27" s="9">
        <v>1889</v>
      </c>
      <c r="I27" s="62">
        <v>0</v>
      </c>
      <c r="J27" s="64">
        <v>1000</v>
      </c>
    </row>
    <row r="28" spans="1:17" x14ac:dyDescent="0.3">
      <c r="A28" s="1">
        <v>520</v>
      </c>
      <c r="B28" s="1">
        <v>500</v>
      </c>
      <c r="C28" s="1">
        <v>462</v>
      </c>
      <c r="D28" s="1" t="s">
        <v>154</v>
      </c>
      <c r="E28" s="9">
        <v>473</v>
      </c>
      <c r="F28" s="9">
        <v>472</v>
      </c>
      <c r="G28" s="8">
        <v>370</v>
      </c>
      <c r="H28" s="9">
        <v>442</v>
      </c>
      <c r="I28" s="62">
        <v>0</v>
      </c>
      <c r="J28" s="64">
        <v>250</v>
      </c>
    </row>
    <row r="29" spans="1:17" x14ac:dyDescent="0.3">
      <c r="A29" s="1">
        <v>520</v>
      </c>
      <c r="B29" s="1">
        <v>500</v>
      </c>
      <c r="C29" s="1">
        <v>463</v>
      </c>
      <c r="D29" s="1" t="s">
        <v>155</v>
      </c>
      <c r="E29" s="9">
        <v>5189</v>
      </c>
      <c r="F29" s="9">
        <v>4873</v>
      </c>
      <c r="G29" s="8">
        <v>3946</v>
      </c>
      <c r="H29" s="9">
        <v>4785</v>
      </c>
      <c r="I29" s="62">
        <v>0</v>
      </c>
      <c r="J29" s="64">
        <v>2500</v>
      </c>
    </row>
    <row r="30" spans="1:17" x14ac:dyDescent="0.3">
      <c r="A30" s="1">
        <v>520</v>
      </c>
      <c r="B30" s="1">
        <v>500</v>
      </c>
      <c r="C30" s="1">
        <v>513</v>
      </c>
      <c r="D30" s="1" t="s">
        <v>163</v>
      </c>
      <c r="E30" s="9">
        <v>2613</v>
      </c>
      <c r="F30" s="9">
        <v>6444</v>
      </c>
      <c r="G30" s="8">
        <v>6717</v>
      </c>
      <c r="H30" s="9">
        <v>3890</v>
      </c>
      <c r="I30" s="10">
        <v>900</v>
      </c>
      <c r="J30" s="10">
        <v>2250</v>
      </c>
      <c r="L30" s="1" t="s">
        <v>1</v>
      </c>
    </row>
    <row r="31" spans="1:17" x14ac:dyDescent="0.3">
      <c r="A31" s="1">
        <v>520</v>
      </c>
      <c r="B31" s="1">
        <v>500</v>
      </c>
      <c r="C31" s="1">
        <v>515</v>
      </c>
      <c r="D31" s="1" t="s">
        <v>187</v>
      </c>
      <c r="E31" s="9">
        <v>49094</v>
      </c>
      <c r="F31" s="9">
        <v>41453</v>
      </c>
      <c r="G31" s="8">
        <v>17783</v>
      </c>
      <c r="H31" s="9">
        <v>1891</v>
      </c>
      <c r="I31" s="10">
        <v>3000</v>
      </c>
      <c r="J31" s="10">
        <v>5000</v>
      </c>
      <c r="K31" s="1" t="s">
        <v>1</v>
      </c>
      <c r="M31" s="1" t="s">
        <v>1</v>
      </c>
    </row>
    <row r="32" spans="1:17" x14ac:dyDescent="0.3">
      <c r="A32" s="1">
        <v>520</v>
      </c>
      <c r="B32" s="1">
        <v>500</v>
      </c>
      <c r="C32" s="1">
        <v>520</v>
      </c>
      <c r="D32" s="1" t="s">
        <v>166</v>
      </c>
      <c r="E32" s="1">
        <v>663</v>
      </c>
      <c r="F32" s="9">
        <v>2464</v>
      </c>
      <c r="G32" s="8">
        <v>2686</v>
      </c>
      <c r="H32" s="9">
        <v>7120</v>
      </c>
      <c r="I32" s="10">
        <v>7800</v>
      </c>
      <c r="J32" s="10">
        <v>15000</v>
      </c>
      <c r="L32" s="1" t="s">
        <v>1</v>
      </c>
    </row>
    <row r="33" spans="1:12" x14ac:dyDescent="0.3">
      <c r="A33" s="1">
        <v>520</v>
      </c>
      <c r="B33" s="1">
        <v>500</v>
      </c>
      <c r="C33" s="1">
        <v>532</v>
      </c>
      <c r="D33" s="1" t="s">
        <v>26</v>
      </c>
      <c r="E33" s="9">
        <v>3583</v>
      </c>
      <c r="F33" s="9">
        <v>0</v>
      </c>
      <c r="G33" s="8">
        <v>15964</v>
      </c>
      <c r="H33" s="9">
        <v>9606</v>
      </c>
      <c r="I33" s="10">
        <v>2500</v>
      </c>
      <c r="J33" s="10">
        <v>5000</v>
      </c>
    </row>
    <row r="34" spans="1:12" x14ac:dyDescent="0.3">
      <c r="A34" s="1">
        <v>520</v>
      </c>
      <c r="B34" s="1">
        <v>500</v>
      </c>
      <c r="C34" s="1">
        <v>533</v>
      </c>
      <c r="D34" s="1" t="s">
        <v>18</v>
      </c>
      <c r="E34" s="9"/>
      <c r="F34" s="9">
        <v>0</v>
      </c>
      <c r="G34" s="8">
        <v>117</v>
      </c>
      <c r="H34" s="9">
        <v>473</v>
      </c>
      <c r="I34" s="9">
        <v>0</v>
      </c>
      <c r="J34" s="9">
        <v>0</v>
      </c>
    </row>
    <row r="35" spans="1:12" x14ac:dyDescent="0.3">
      <c r="A35" s="1">
        <v>520</v>
      </c>
      <c r="B35" s="1">
        <v>500</v>
      </c>
      <c r="C35" s="1">
        <v>549</v>
      </c>
      <c r="D35" s="1" t="s">
        <v>19</v>
      </c>
      <c r="E35" s="9">
        <v>9220</v>
      </c>
      <c r="F35" s="9">
        <v>12841</v>
      </c>
      <c r="G35" s="8">
        <v>5855</v>
      </c>
      <c r="H35" s="9">
        <v>8060</v>
      </c>
      <c r="I35" s="10">
        <v>9600</v>
      </c>
      <c r="J35" s="10">
        <v>3000</v>
      </c>
      <c r="L35" s="74" t="s">
        <v>1</v>
      </c>
    </row>
    <row r="36" spans="1:12" x14ac:dyDescent="0.3">
      <c r="A36" s="1">
        <v>520</v>
      </c>
      <c r="B36" s="1">
        <v>500</v>
      </c>
      <c r="C36" s="1">
        <v>551</v>
      </c>
      <c r="D36" s="1" t="s">
        <v>30</v>
      </c>
      <c r="E36" s="9">
        <v>8</v>
      </c>
      <c r="F36" s="9">
        <v>0</v>
      </c>
      <c r="G36" s="8">
        <v>30</v>
      </c>
      <c r="H36" s="9">
        <v>4</v>
      </c>
      <c r="I36" s="10">
        <v>56</v>
      </c>
      <c r="J36" s="10">
        <v>50</v>
      </c>
    </row>
    <row r="37" spans="1:12" x14ac:dyDescent="0.3">
      <c r="A37" s="1">
        <v>520</v>
      </c>
      <c r="B37" s="1">
        <v>500</v>
      </c>
      <c r="C37" s="1">
        <v>552</v>
      </c>
      <c r="D37" s="1" t="s">
        <v>33</v>
      </c>
      <c r="E37" s="9">
        <v>248</v>
      </c>
      <c r="F37" s="9">
        <v>0</v>
      </c>
      <c r="G37" s="8">
        <v>23</v>
      </c>
      <c r="H37" s="9">
        <v>47</v>
      </c>
      <c r="I37" s="9">
        <v>0</v>
      </c>
      <c r="J37" s="9">
        <v>2000</v>
      </c>
      <c r="L37" s="1" t="s">
        <v>1</v>
      </c>
    </row>
    <row r="38" spans="1:12" x14ac:dyDescent="0.3">
      <c r="A38" s="1">
        <v>520</v>
      </c>
      <c r="B38" s="1">
        <v>500</v>
      </c>
      <c r="C38" s="1">
        <v>553</v>
      </c>
      <c r="D38" s="1" t="s">
        <v>235</v>
      </c>
      <c r="E38" s="9">
        <v>0</v>
      </c>
      <c r="F38" s="9">
        <v>0</v>
      </c>
      <c r="G38" s="8">
        <v>0</v>
      </c>
      <c r="H38" s="9">
        <v>419</v>
      </c>
      <c r="I38" s="9">
        <v>0</v>
      </c>
      <c r="J38" s="9">
        <v>0</v>
      </c>
    </row>
    <row r="39" spans="1:12" x14ac:dyDescent="0.3">
      <c r="A39" s="1">
        <v>520</v>
      </c>
      <c r="B39" s="1">
        <v>500</v>
      </c>
      <c r="C39" s="1">
        <v>561</v>
      </c>
      <c r="D39" s="1" t="s">
        <v>28</v>
      </c>
      <c r="E39" s="9">
        <v>2500</v>
      </c>
      <c r="F39" s="9">
        <v>3500</v>
      </c>
      <c r="G39" s="8">
        <v>22</v>
      </c>
      <c r="H39" s="9">
        <v>453</v>
      </c>
      <c r="I39" s="9">
        <v>0</v>
      </c>
      <c r="J39" s="9">
        <v>0</v>
      </c>
    </row>
    <row r="40" spans="1:12" x14ac:dyDescent="0.3">
      <c r="A40" s="1">
        <v>520</v>
      </c>
      <c r="B40" s="1">
        <v>500</v>
      </c>
      <c r="C40" s="1">
        <v>562</v>
      </c>
      <c r="D40" s="1" t="s">
        <v>27</v>
      </c>
      <c r="E40" s="9">
        <v>348</v>
      </c>
      <c r="F40" s="9">
        <v>845</v>
      </c>
      <c r="G40" s="8">
        <v>595</v>
      </c>
      <c r="H40" s="9">
        <v>547</v>
      </c>
      <c r="I40" s="9">
        <v>685</v>
      </c>
      <c r="J40" s="9">
        <v>250</v>
      </c>
      <c r="K40" s="1" t="s">
        <v>1</v>
      </c>
    </row>
    <row r="41" spans="1:12" x14ac:dyDescent="0.3">
      <c r="A41" s="1">
        <v>520</v>
      </c>
      <c r="B41" s="1">
        <v>500</v>
      </c>
      <c r="C41" s="1">
        <v>571</v>
      </c>
      <c r="D41" s="1" t="s">
        <v>32</v>
      </c>
      <c r="E41" s="9">
        <v>67528</v>
      </c>
      <c r="F41" s="9">
        <v>65731</v>
      </c>
      <c r="G41" s="8">
        <v>65057</v>
      </c>
      <c r="H41" s="9">
        <v>90789</v>
      </c>
      <c r="I41" s="9">
        <v>86530</v>
      </c>
      <c r="J41" s="9">
        <v>91000</v>
      </c>
    </row>
    <row r="42" spans="1:12" x14ac:dyDescent="0.3">
      <c r="A42" s="1">
        <v>520</v>
      </c>
      <c r="B42" s="1">
        <v>500</v>
      </c>
      <c r="C42" s="1">
        <v>591</v>
      </c>
      <c r="D42" s="1" t="s">
        <v>156</v>
      </c>
      <c r="E42" s="9">
        <v>10798</v>
      </c>
      <c r="F42" s="9">
        <v>10819</v>
      </c>
      <c r="G42" s="8">
        <v>10199</v>
      </c>
      <c r="H42" s="9">
        <v>9431</v>
      </c>
      <c r="I42" s="62">
        <v>9320</v>
      </c>
      <c r="J42" s="62">
        <v>9500</v>
      </c>
      <c r="L42" s="1" t="s">
        <v>1</v>
      </c>
    </row>
    <row r="43" spans="1:12" x14ac:dyDescent="0.3">
      <c r="A43" s="1">
        <v>520</v>
      </c>
      <c r="B43" s="1">
        <v>500</v>
      </c>
      <c r="C43" s="1">
        <v>598</v>
      </c>
      <c r="D43" s="1" t="s">
        <v>164</v>
      </c>
      <c r="E43" s="9">
        <v>27000</v>
      </c>
      <c r="F43" s="9">
        <v>60000</v>
      </c>
      <c r="G43" s="8">
        <v>60000</v>
      </c>
      <c r="H43" s="9">
        <v>60000</v>
      </c>
      <c r="I43" s="9">
        <v>60000</v>
      </c>
      <c r="J43" s="9">
        <v>60000</v>
      </c>
    </row>
    <row r="44" spans="1:12" x14ac:dyDescent="0.3">
      <c r="A44" s="1">
        <v>520</v>
      </c>
      <c r="B44" s="1">
        <v>500</v>
      </c>
      <c r="C44" s="1">
        <v>599</v>
      </c>
      <c r="D44" s="1" t="s">
        <v>132</v>
      </c>
      <c r="E44" s="9">
        <v>19</v>
      </c>
      <c r="F44" s="9">
        <v>231</v>
      </c>
      <c r="G44" s="8">
        <v>171</v>
      </c>
      <c r="H44" s="9">
        <v>53</v>
      </c>
      <c r="I44" s="9">
        <v>0</v>
      </c>
      <c r="J44" s="9">
        <v>0</v>
      </c>
      <c r="K44" s="1" t="s">
        <v>1</v>
      </c>
    </row>
    <row r="45" spans="1:12" x14ac:dyDescent="0.3">
      <c r="A45" s="1">
        <v>520</v>
      </c>
      <c r="B45" s="1">
        <v>500</v>
      </c>
      <c r="C45" s="1">
        <v>614</v>
      </c>
      <c r="D45" s="1" t="s">
        <v>338</v>
      </c>
      <c r="E45" s="9">
        <v>3500</v>
      </c>
      <c r="F45" s="9">
        <v>0</v>
      </c>
      <c r="G45" s="8">
        <v>0</v>
      </c>
      <c r="H45" s="9">
        <v>-13666</v>
      </c>
      <c r="I45" s="9">
        <v>0</v>
      </c>
      <c r="J45" s="9">
        <v>0</v>
      </c>
    </row>
    <row r="46" spans="1:12" x14ac:dyDescent="0.3">
      <c r="A46" s="1">
        <v>520</v>
      </c>
      <c r="B46" s="1">
        <v>500</v>
      </c>
      <c r="C46" s="1">
        <v>620</v>
      </c>
      <c r="D46" s="1" t="s">
        <v>101</v>
      </c>
      <c r="E46" s="9">
        <v>0</v>
      </c>
      <c r="F46" s="9">
        <v>0</v>
      </c>
      <c r="G46" s="8">
        <v>0</v>
      </c>
      <c r="H46" s="9">
        <v>7550</v>
      </c>
      <c r="I46" s="9">
        <v>9700</v>
      </c>
      <c r="J46" s="9">
        <v>12000</v>
      </c>
      <c r="L46" s="1" t="s">
        <v>1</v>
      </c>
    </row>
    <row r="47" spans="1:12" x14ac:dyDescent="0.3">
      <c r="A47" s="1">
        <v>520</v>
      </c>
      <c r="B47" s="1">
        <v>500</v>
      </c>
      <c r="C47" s="1">
        <v>652</v>
      </c>
      <c r="D47" s="1" t="s">
        <v>185</v>
      </c>
      <c r="E47" s="9">
        <v>13744</v>
      </c>
      <c r="F47" s="9">
        <v>18439</v>
      </c>
      <c r="G47" s="8">
        <v>6298</v>
      </c>
      <c r="H47" s="9">
        <v>1687</v>
      </c>
      <c r="I47" s="9">
        <v>900</v>
      </c>
      <c r="J47" s="9">
        <v>750</v>
      </c>
      <c r="K47" s="1" t="s">
        <v>1</v>
      </c>
    </row>
    <row r="48" spans="1:12" x14ac:dyDescent="0.3">
      <c r="A48" s="1">
        <v>520</v>
      </c>
      <c r="B48" s="1">
        <v>500</v>
      </c>
      <c r="C48" s="1">
        <v>655</v>
      </c>
      <c r="D48" s="1" t="s">
        <v>78</v>
      </c>
      <c r="E48" s="9">
        <v>2036</v>
      </c>
      <c r="F48" s="9">
        <v>1385</v>
      </c>
      <c r="G48" s="8">
        <v>1263</v>
      </c>
      <c r="H48" s="9">
        <v>1991</v>
      </c>
      <c r="I48" s="9">
        <v>1420</v>
      </c>
      <c r="J48" s="9">
        <v>1000</v>
      </c>
    </row>
    <row r="49" spans="1:12" x14ac:dyDescent="0.3">
      <c r="A49" s="1">
        <v>520</v>
      </c>
      <c r="B49" s="1">
        <v>500</v>
      </c>
      <c r="C49" s="63">
        <v>710</v>
      </c>
      <c r="D49" s="1" t="s">
        <v>324</v>
      </c>
      <c r="E49" s="9"/>
      <c r="F49" s="9">
        <v>0</v>
      </c>
      <c r="G49" s="8">
        <v>0</v>
      </c>
      <c r="H49" s="9">
        <v>0</v>
      </c>
      <c r="I49" s="9">
        <v>0</v>
      </c>
      <c r="J49" s="9">
        <v>25000</v>
      </c>
    </row>
    <row r="50" spans="1:12" x14ac:dyDescent="0.3">
      <c r="A50" s="1">
        <v>520</v>
      </c>
      <c r="B50" s="1">
        <v>500</v>
      </c>
      <c r="C50" s="63">
        <v>720</v>
      </c>
      <c r="D50" s="1" t="s">
        <v>325</v>
      </c>
      <c r="E50" s="9"/>
      <c r="F50" s="9">
        <v>0</v>
      </c>
      <c r="G50" s="8">
        <v>0</v>
      </c>
      <c r="H50" s="9">
        <v>0</v>
      </c>
      <c r="I50" s="9">
        <v>24000</v>
      </c>
      <c r="J50" s="9">
        <v>29020</v>
      </c>
    </row>
    <row r="51" spans="1:12" x14ac:dyDescent="0.3">
      <c r="A51" s="1">
        <v>520</v>
      </c>
      <c r="B51" s="1">
        <v>500</v>
      </c>
      <c r="C51" s="1">
        <v>810</v>
      </c>
      <c r="D51" s="1" t="s">
        <v>159</v>
      </c>
      <c r="E51" s="9">
        <v>0</v>
      </c>
      <c r="F51" s="9">
        <v>0</v>
      </c>
      <c r="G51" s="8">
        <v>0</v>
      </c>
      <c r="H51" s="9">
        <v>5180</v>
      </c>
      <c r="I51" s="9">
        <v>5000</v>
      </c>
      <c r="J51" s="9">
        <v>5000</v>
      </c>
      <c r="L51" s="49" t="s">
        <v>1</v>
      </c>
    </row>
    <row r="52" spans="1:12" x14ac:dyDescent="0.3">
      <c r="A52" s="1">
        <v>520</v>
      </c>
      <c r="B52" s="1">
        <v>500</v>
      </c>
      <c r="C52" s="1">
        <v>825</v>
      </c>
      <c r="D52" s="1" t="s">
        <v>186</v>
      </c>
      <c r="E52" s="9">
        <v>13300</v>
      </c>
      <c r="F52" s="9">
        <v>8107</v>
      </c>
      <c r="G52" s="8">
        <v>7060</v>
      </c>
      <c r="H52" s="9">
        <v>3503</v>
      </c>
      <c r="I52" s="9">
        <v>2100</v>
      </c>
      <c r="J52" s="9">
        <v>1000</v>
      </c>
      <c r="K52" s="1" t="s">
        <v>1</v>
      </c>
    </row>
    <row r="53" spans="1:12" x14ac:dyDescent="0.3">
      <c r="A53" s="1">
        <v>520</v>
      </c>
      <c r="B53" s="1">
        <v>500</v>
      </c>
      <c r="C53" s="1">
        <v>830</v>
      </c>
      <c r="D53" s="1" t="s">
        <v>34</v>
      </c>
      <c r="E53" s="9">
        <v>5862</v>
      </c>
      <c r="F53" s="9">
        <v>1000</v>
      </c>
      <c r="G53" s="8">
        <v>0</v>
      </c>
      <c r="H53" s="9">
        <v>0</v>
      </c>
      <c r="I53" s="9">
        <v>0</v>
      </c>
      <c r="J53" s="9">
        <v>0</v>
      </c>
      <c r="K53" s="1" t="s">
        <v>1</v>
      </c>
    </row>
    <row r="54" spans="1:12" x14ac:dyDescent="0.3">
      <c r="A54" s="1">
        <v>520</v>
      </c>
      <c r="B54" s="1">
        <v>500</v>
      </c>
      <c r="C54" s="1">
        <v>900</v>
      </c>
      <c r="D54" s="1" t="s">
        <v>133</v>
      </c>
      <c r="E54" s="9"/>
      <c r="F54" s="9">
        <v>0</v>
      </c>
      <c r="G54" s="8">
        <v>0</v>
      </c>
      <c r="H54" s="9">
        <v>0</v>
      </c>
      <c r="I54" s="9">
        <v>0</v>
      </c>
      <c r="J54" s="9">
        <v>0</v>
      </c>
      <c r="K54" s="1" t="s">
        <v>1</v>
      </c>
    </row>
    <row r="55" spans="1:12" x14ac:dyDescent="0.3">
      <c r="A55" s="1">
        <v>520</v>
      </c>
      <c r="B55" s="1">
        <v>500</v>
      </c>
      <c r="C55" s="1">
        <v>950</v>
      </c>
      <c r="D55" s="1" t="s">
        <v>196</v>
      </c>
      <c r="E55" s="9"/>
      <c r="F55" s="9">
        <v>5680</v>
      </c>
      <c r="G55" s="8">
        <v>-8263</v>
      </c>
      <c r="H55" s="9">
        <v>-6172</v>
      </c>
      <c r="I55" s="9">
        <v>0</v>
      </c>
      <c r="J55" s="9">
        <v>0</v>
      </c>
    </row>
    <row r="56" spans="1:12" x14ac:dyDescent="0.3">
      <c r="E56" s="9"/>
      <c r="F56" s="9"/>
      <c r="G56" s="8"/>
      <c r="H56" s="9"/>
      <c r="I56" s="9"/>
      <c r="J56" s="9"/>
    </row>
    <row r="57" spans="1:12" x14ac:dyDescent="0.3">
      <c r="A57" s="2" t="s">
        <v>1</v>
      </c>
      <c r="B57" s="2"/>
      <c r="C57" s="1" t="s">
        <v>1</v>
      </c>
      <c r="D57" s="1" t="s">
        <v>1</v>
      </c>
      <c r="E57" s="5">
        <v>0.93333333333333335</v>
      </c>
      <c r="F57" s="5">
        <v>0.94117647058823528</v>
      </c>
      <c r="G57" s="6" t="s">
        <v>2</v>
      </c>
      <c r="H57" s="2" t="s">
        <v>6</v>
      </c>
      <c r="I57" s="2" t="s">
        <v>312</v>
      </c>
      <c r="J57" s="2" t="s">
        <v>334</v>
      </c>
    </row>
    <row r="58" spans="1:12" x14ac:dyDescent="0.3">
      <c r="E58" s="7" t="s">
        <v>3</v>
      </c>
      <c r="F58" s="7" t="s">
        <v>3</v>
      </c>
      <c r="G58" s="7" t="s">
        <v>3</v>
      </c>
      <c r="H58" s="7" t="s">
        <v>3</v>
      </c>
      <c r="I58" s="7" t="s">
        <v>5</v>
      </c>
      <c r="J58" s="7" t="s">
        <v>4</v>
      </c>
    </row>
    <row r="59" spans="1:12" x14ac:dyDescent="0.3">
      <c r="E59" s="7"/>
      <c r="F59" s="7"/>
      <c r="G59" s="7"/>
      <c r="H59" s="7"/>
      <c r="I59" s="7"/>
      <c r="J59" s="7"/>
    </row>
    <row r="60" spans="1:12" x14ac:dyDescent="0.3">
      <c r="A60" s="1">
        <v>520</v>
      </c>
      <c r="B60" s="1">
        <v>999</v>
      </c>
      <c r="C60" s="1">
        <v>999</v>
      </c>
      <c r="D60" s="1" t="s">
        <v>195</v>
      </c>
      <c r="E60" s="11">
        <v>186001</v>
      </c>
      <c r="F60" s="11">
        <v>0</v>
      </c>
      <c r="G60" s="18">
        <v>64381</v>
      </c>
      <c r="H60" s="11">
        <v>75225</v>
      </c>
      <c r="I60" s="11">
        <v>0</v>
      </c>
      <c r="J60" s="11">
        <v>0</v>
      </c>
    </row>
    <row r="62" spans="1:12" x14ac:dyDescent="0.3">
      <c r="D62" s="2" t="s">
        <v>191</v>
      </c>
      <c r="E62" s="32">
        <f t="shared" ref="E62:J62" si="1">SUM(E24:E60)</f>
        <v>449423.93333333335</v>
      </c>
      <c r="F62" s="32">
        <f t="shared" si="1"/>
        <v>290969.9411764706</v>
      </c>
      <c r="G62" s="32">
        <f t="shared" si="1"/>
        <v>290245</v>
      </c>
      <c r="H62" s="32">
        <f t="shared" si="1"/>
        <v>305663</v>
      </c>
      <c r="I62" s="32">
        <f t="shared" si="1"/>
        <v>223511</v>
      </c>
      <c r="J62" s="32">
        <f t="shared" si="1"/>
        <v>316000</v>
      </c>
    </row>
    <row r="64" spans="1:12" x14ac:dyDescent="0.3">
      <c r="A64" s="2" t="s">
        <v>169</v>
      </c>
    </row>
    <row r="66" spans="1:12" x14ac:dyDescent="0.3">
      <c r="A66" s="2" t="s">
        <v>188</v>
      </c>
    </row>
    <row r="67" spans="1:12" x14ac:dyDescent="0.3">
      <c r="A67" s="1">
        <v>520</v>
      </c>
      <c r="B67" s="1">
        <v>500</v>
      </c>
      <c r="C67" s="1">
        <v>840</v>
      </c>
      <c r="D67" s="1" t="s">
        <v>26</v>
      </c>
      <c r="E67" s="1">
        <v>0</v>
      </c>
      <c r="F67" s="1">
        <v>0</v>
      </c>
      <c r="G67" s="1">
        <v>0</v>
      </c>
      <c r="H67" s="1">
        <v>0</v>
      </c>
      <c r="I67" s="9">
        <v>0</v>
      </c>
      <c r="J67" s="9">
        <v>0</v>
      </c>
    </row>
    <row r="68" spans="1:12" x14ac:dyDescent="0.3">
      <c r="A68" s="1">
        <v>520</v>
      </c>
      <c r="B68" s="1">
        <v>500</v>
      </c>
      <c r="C68" s="1">
        <v>845</v>
      </c>
      <c r="D68" s="1" t="s">
        <v>171</v>
      </c>
      <c r="E68" s="1">
        <v>0</v>
      </c>
      <c r="F68" s="1">
        <v>0</v>
      </c>
      <c r="G68" s="1">
        <v>0</v>
      </c>
      <c r="H68" s="1">
        <v>9212</v>
      </c>
      <c r="I68" s="12">
        <v>30000</v>
      </c>
      <c r="J68" s="12">
        <v>185000</v>
      </c>
      <c r="K68" s="1" t="s">
        <v>1</v>
      </c>
      <c r="L68" s="1" t="s">
        <v>1</v>
      </c>
    </row>
    <row r="69" spans="1:12" x14ac:dyDescent="0.3">
      <c r="I69" s="10"/>
      <c r="J69" s="10"/>
    </row>
    <row r="70" spans="1:12" ht="27.1" thickBot="1" x14ac:dyDescent="0.35">
      <c r="D70" s="19" t="s">
        <v>192</v>
      </c>
      <c r="E70" s="1">
        <f t="shared" ref="E70:I70" si="2">SUM(E67:E68)</f>
        <v>0</v>
      </c>
      <c r="F70" s="1">
        <f t="shared" si="2"/>
        <v>0</v>
      </c>
      <c r="G70" s="1">
        <f t="shared" si="2"/>
        <v>0</v>
      </c>
      <c r="H70" s="1">
        <f t="shared" si="2"/>
        <v>9212</v>
      </c>
      <c r="I70" s="50">
        <f t="shared" si="2"/>
        <v>30000</v>
      </c>
      <c r="J70" s="50">
        <f t="shared" ref="J70" si="3">SUM(J67:J68)</f>
        <v>185000</v>
      </c>
    </row>
    <row r="71" spans="1:12" ht="13.85" thickTop="1" x14ac:dyDescent="0.3">
      <c r="I71" s="10"/>
      <c r="J71" s="10"/>
    </row>
    <row r="72" spans="1:12" x14ac:dyDescent="0.3">
      <c r="A72" s="2" t="s">
        <v>189</v>
      </c>
      <c r="I72" s="10"/>
      <c r="J72" s="10"/>
    </row>
    <row r="73" spans="1:12" x14ac:dyDescent="0.3">
      <c r="A73" s="1">
        <v>520</v>
      </c>
      <c r="B73" s="1">
        <v>500</v>
      </c>
      <c r="C73" s="1">
        <v>846</v>
      </c>
      <c r="D73" s="1" t="s">
        <v>26</v>
      </c>
      <c r="E73" s="1">
        <v>0</v>
      </c>
      <c r="F73" s="1">
        <v>0</v>
      </c>
      <c r="G73" s="1">
        <v>0</v>
      </c>
      <c r="H73" s="9">
        <v>11552</v>
      </c>
      <c r="I73" s="10">
        <v>1000</v>
      </c>
      <c r="J73" s="9">
        <v>0</v>
      </c>
    </row>
    <row r="74" spans="1:12" x14ac:dyDescent="0.3">
      <c r="A74" s="1">
        <v>520</v>
      </c>
      <c r="B74" s="1">
        <v>500</v>
      </c>
      <c r="C74" s="1">
        <v>848</v>
      </c>
      <c r="D74" s="1" t="s">
        <v>171</v>
      </c>
      <c r="E74" s="1">
        <v>0</v>
      </c>
      <c r="F74" s="1">
        <v>0</v>
      </c>
      <c r="G74" s="1">
        <v>0</v>
      </c>
      <c r="H74" s="9">
        <v>44944</v>
      </c>
      <c r="I74" s="12">
        <v>104125</v>
      </c>
      <c r="J74" s="12">
        <v>26000</v>
      </c>
      <c r="K74" s="1" t="s">
        <v>1</v>
      </c>
      <c r="L74" s="1" t="s">
        <v>1</v>
      </c>
    </row>
    <row r="75" spans="1:12" x14ac:dyDescent="0.3">
      <c r="H75" s="9"/>
      <c r="I75" s="10"/>
      <c r="J75" s="10"/>
    </row>
    <row r="76" spans="1:12" ht="13.85" thickBot="1" x14ac:dyDescent="0.35">
      <c r="D76" s="2" t="s">
        <v>177</v>
      </c>
      <c r="E76" s="1">
        <f t="shared" ref="E76:I76" si="4">SUM(E73:E74)</f>
        <v>0</v>
      </c>
      <c r="F76" s="1">
        <f t="shared" si="4"/>
        <v>0</v>
      </c>
      <c r="G76" s="1">
        <f t="shared" si="4"/>
        <v>0</v>
      </c>
      <c r="H76" s="9">
        <f t="shared" si="4"/>
        <v>56496</v>
      </c>
      <c r="I76" s="50">
        <f t="shared" si="4"/>
        <v>105125</v>
      </c>
      <c r="J76" s="50">
        <f t="shared" ref="J76" si="5">SUM(J73:J74)</f>
        <v>26000</v>
      </c>
    </row>
    <row r="77" spans="1:12" ht="13.85" thickTop="1" x14ac:dyDescent="0.3">
      <c r="H77" s="9"/>
      <c r="I77" s="10"/>
      <c r="J77" s="10"/>
    </row>
    <row r="78" spans="1:12" x14ac:dyDescent="0.3">
      <c r="A78" s="2" t="s">
        <v>190</v>
      </c>
      <c r="H78" s="9"/>
      <c r="I78" s="10"/>
      <c r="J78" s="10"/>
    </row>
    <row r="79" spans="1:12" x14ac:dyDescent="0.3">
      <c r="A79" s="1">
        <v>520</v>
      </c>
      <c r="B79" s="1">
        <v>500</v>
      </c>
      <c r="C79" s="1">
        <v>860</v>
      </c>
      <c r="D79" s="1" t="s">
        <v>26</v>
      </c>
      <c r="E79" s="1">
        <v>0</v>
      </c>
      <c r="F79" s="1">
        <v>0</v>
      </c>
      <c r="G79" s="1">
        <v>0</v>
      </c>
      <c r="H79" s="9">
        <v>6712</v>
      </c>
      <c r="I79" s="9">
        <v>0</v>
      </c>
      <c r="J79" s="9">
        <v>0</v>
      </c>
      <c r="K79" s="1" t="s">
        <v>1</v>
      </c>
    </row>
    <row r="80" spans="1:12" x14ac:dyDescent="0.3">
      <c r="A80" s="1">
        <v>520</v>
      </c>
      <c r="B80" s="1">
        <v>500</v>
      </c>
      <c r="C80" s="1">
        <v>850</v>
      </c>
      <c r="D80" s="1" t="s">
        <v>171</v>
      </c>
      <c r="E80" s="9">
        <v>0</v>
      </c>
      <c r="F80" s="9">
        <v>0</v>
      </c>
      <c r="G80" s="9">
        <v>0</v>
      </c>
      <c r="H80" s="9">
        <v>45675</v>
      </c>
      <c r="I80" s="11">
        <v>137000</v>
      </c>
      <c r="J80" s="11">
        <v>0</v>
      </c>
      <c r="L80" s="1" t="s">
        <v>1</v>
      </c>
    </row>
    <row r="81" spans="1:10" x14ac:dyDescent="0.3">
      <c r="A81" s="1" t="s">
        <v>1</v>
      </c>
      <c r="B81" s="1" t="s">
        <v>1</v>
      </c>
      <c r="E81" s="9"/>
      <c r="F81" s="9"/>
      <c r="G81" s="9"/>
      <c r="H81" s="9"/>
      <c r="I81" s="9"/>
      <c r="J81" s="9"/>
    </row>
    <row r="82" spans="1:10" ht="13.85" thickBot="1" x14ac:dyDescent="0.35">
      <c r="A82" s="1" t="s">
        <v>1</v>
      </c>
      <c r="B82" s="1" t="s">
        <v>1</v>
      </c>
      <c r="D82" s="2" t="s">
        <v>193</v>
      </c>
      <c r="E82" s="32">
        <f t="shared" ref="E82:I82" si="6">SUM(E79:E80)</f>
        <v>0</v>
      </c>
      <c r="F82" s="32">
        <f t="shared" si="6"/>
        <v>0</v>
      </c>
      <c r="G82" s="32">
        <f t="shared" si="6"/>
        <v>0</v>
      </c>
      <c r="H82" s="32">
        <f t="shared" si="6"/>
        <v>52387</v>
      </c>
      <c r="I82" s="30">
        <f t="shared" si="6"/>
        <v>137000</v>
      </c>
      <c r="J82" s="30">
        <f t="shared" ref="J82" si="7">SUM(J79:J80)</f>
        <v>0</v>
      </c>
    </row>
    <row r="83" spans="1:10" ht="13.85" thickTop="1" x14ac:dyDescent="0.3">
      <c r="D83" s="2"/>
      <c r="E83" s="32"/>
      <c r="F83" s="32"/>
      <c r="G83" s="32"/>
      <c r="H83" s="32"/>
      <c r="I83" s="15"/>
      <c r="J83" s="15"/>
    </row>
    <row r="84" spans="1:10" x14ac:dyDescent="0.3">
      <c r="A84" s="1" t="s">
        <v>1</v>
      </c>
      <c r="B84" s="1" t="s">
        <v>1</v>
      </c>
      <c r="D84" s="2" t="s">
        <v>174</v>
      </c>
      <c r="E84" s="32">
        <f t="shared" ref="E84:I84" si="8" xml:space="preserve"> SUM(E62, E70, E76, E82)</f>
        <v>449423.93333333335</v>
      </c>
      <c r="F84" s="32">
        <f t="shared" si="8"/>
        <v>290969.9411764706</v>
      </c>
      <c r="G84" s="32">
        <f t="shared" si="8"/>
        <v>290245</v>
      </c>
      <c r="H84" s="32">
        <f t="shared" si="8"/>
        <v>423758</v>
      </c>
      <c r="I84" s="32">
        <f t="shared" si="8"/>
        <v>495636</v>
      </c>
      <c r="J84" s="32">
        <f t="shared" ref="J84" si="9" xml:space="preserve"> SUM(J62, J70, J76, J82)</f>
        <v>527000</v>
      </c>
    </row>
    <row r="85" spans="1:10" x14ac:dyDescent="0.3">
      <c r="D85" s="2"/>
      <c r="E85" s="32"/>
      <c r="F85" s="32"/>
      <c r="G85" s="32"/>
      <c r="H85" s="32"/>
      <c r="I85" s="15"/>
      <c r="J85" s="15"/>
    </row>
    <row r="86" spans="1:10" x14ac:dyDescent="0.3">
      <c r="D86" s="2" t="s">
        <v>7</v>
      </c>
      <c r="E86" s="21">
        <v>1220808</v>
      </c>
      <c r="F86" s="21">
        <v>204126</v>
      </c>
      <c r="G86" s="21">
        <v>267398</v>
      </c>
      <c r="H86" s="21">
        <v>125507</v>
      </c>
      <c r="I86" s="15">
        <v>63156</v>
      </c>
      <c r="J86" s="15">
        <v>92510</v>
      </c>
    </row>
    <row r="87" spans="1:10" x14ac:dyDescent="0.3">
      <c r="D87" s="2"/>
      <c r="E87" s="32"/>
      <c r="F87" s="32"/>
      <c r="G87" s="32"/>
      <c r="H87" s="32"/>
      <c r="I87" s="15"/>
      <c r="J87" s="15"/>
    </row>
    <row r="88" spans="1:10" x14ac:dyDescent="0.3">
      <c r="A88" s="1" t="s">
        <v>1</v>
      </c>
      <c r="B88" s="1" t="s">
        <v>1</v>
      </c>
      <c r="D88" s="2" t="s">
        <v>194</v>
      </c>
      <c r="E88" s="9">
        <f>SUM(E18-E84)</f>
        <v>-109556.93333333335</v>
      </c>
      <c r="F88" s="9">
        <f>SUM(F18-F84)</f>
        <v>69115.058823529398</v>
      </c>
      <c r="G88" s="9">
        <v>-141891</v>
      </c>
      <c r="H88" s="9">
        <f>SUM(H18-H84)</f>
        <v>-92326</v>
      </c>
      <c r="I88" s="9">
        <f>SUM(I18-I84)</f>
        <v>29354</v>
      </c>
      <c r="J88" s="9">
        <f>SUM(J18-J84)</f>
        <v>-8370</v>
      </c>
    </row>
    <row r="90" spans="1:10" x14ac:dyDescent="0.3">
      <c r="D90" s="2" t="s">
        <v>16</v>
      </c>
      <c r="E90" s="35">
        <f t="shared" ref="E90:I90" si="10">SUM(E86+E88)</f>
        <v>1111251.0666666667</v>
      </c>
      <c r="F90" s="35">
        <f t="shared" si="10"/>
        <v>273241.0588235294</v>
      </c>
      <c r="G90" s="35">
        <f t="shared" si="10"/>
        <v>125507</v>
      </c>
      <c r="H90" s="35">
        <v>63156</v>
      </c>
      <c r="I90" s="35">
        <f t="shared" si="10"/>
        <v>92510</v>
      </c>
      <c r="J90" s="35">
        <f t="shared" ref="J90" si="11">SUM(J86+J88)</f>
        <v>84140</v>
      </c>
    </row>
    <row r="92" spans="1:10" x14ac:dyDescent="0.3">
      <c r="E92" s="15" t="s">
        <v>1</v>
      </c>
      <c r="F92" s="15" t="s">
        <v>1</v>
      </c>
      <c r="G92" s="15" t="s">
        <v>1</v>
      </c>
      <c r="H92" s="15" t="s">
        <v>1</v>
      </c>
      <c r="I92" s="15" t="s">
        <v>1</v>
      </c>
      <c r="J92" s="15" t="s">
        <v>1</v>
      </c>
    </row>
    <row r="105" spans="2:2" x14ac:dyDescent="0.3">
      <c r="B105" s="1" t="s">
        <v>1</v>
      </c>
    </row>
    <row r="106" spans="2:2" x14ac:dyDescent="0.3">
      <c r="B106" s="1" t="s">
        <v>1</v>
      </c>
    </row>
    <row r="128" spans="2:2" x14ac:dyDescent="0.3">
      <c r="B128" s="1">
        <v>552.65499999999997</v>
      </c>
    </row>
    <row r="130" spans="2:10" x14ac:dyDescent="0.3">
      <c r="E130" s="3"/>
      <c r="F130" s="3"/>
      <c r="G130" s="3"/>
      <c r="H130" s="3"/>
      <c r="I130" s="3"/>
      <c r="J130" s="3"/>
    </row>
    <row r="131" spans="2:10" x14ac:dyDescent="0.3">
      <c r="E131" s="1">
        <f t="shared" ref="E131:I131" si="12">SUM(E120:E130)</f>
        <v>0</v>
      </c>
      <c r="F131" s="1">
        <f t="shared" si="12"/>
        <v>0</v>
      </c>
      <c r="G131" s="1">
        <f t="shared" si="12"/>
        <v>0</v>
      </c>
      <c r="H131" s="1">
        <f t="shared" si="12"/>
        <v>0</v>
      </c>
      <c r="I131" s="1">
        <f t="shared" si="12"/>
        <v>0</v>
      </c>
      <c r="J131" s="1">
        <f t="shared" ref="J131" si="13">SUM(J120:J130)</f>
        <v>0</v>
      </c>
    </row>
    <row r="142" spans="2:10" x14ac:dyDescent="0.3">
      <c r="B142" s="1">
        <v>555.53200000000004</v>
      </c>
    </row>
    <row r="151" spans="2:2" x14ac:dyDescent="0.3">
      <c r="B151" s="51"/>
    </row>
    <row r="167" spans="2:2" x14ac:dyDescent="0.3">
      <c r="B167" s="1">
        <v>521</v>
      </c>
    </row>
    <row r="168" spans="2:2" x14ac:dyDescent="0.3">
      <c r="B168" s="1">
        <v>521</v>
      </c>
    </row>
    <row r="179" spans="2:2" x14ac:dyDescent="0.3">
      <c r="B179" s="1">
        <v>521.56200000000001</v>
      </c>
    </row>
    <row r="202" spans="2:2" x14ac:dyDescent="0.3">
      <c r="B202" s="1">
        <v>541.428</v>
      </c>
    </row>
    <row r="206" spans="2:2" x14ac:dyDescent="0.3">
      <c r="B206" s="1">
        <v>541.53300000000002</v>
      </c>
    </row>
    <row r="208" spans="2:2" x14ac:dyDescent="0.3">
      <c r="B208" s="1">
        <v>541.56200000000001</v>
      </c>
    </row>
    <row r="210" spans="2:2" x14ac:dyDescent="0.3">
      <c r="B210" s="1">
        <v>541</v>
      </c>
    </row>
    <row r="211" spans="2:2" x14ac:dyDescent="0.3">
      <c r="B211" s="1">
        <v>541.55100000000004</v>
      </c>
    </row>
    <row r="216" spans="2:2" x14ac:dyDescent="0.3">
      <c r="B216" s="1">
        <v>541.51300000000003</v>
      </c>
    </row>
    <row r="220" spans="2:2" x14ac:dyDescent="0.3">
      <c r="B220" s="1">
        <v>541.65099999999995</v>
      </c>
    </row>
  </sheetData>
  <pageMargins left="0.25" right="0.25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7"/>
  <sheetViews>
    <sheetView topLeftCell="A79" workbookViewId="0">
      <selection activeCell="K87" sqref="K87"/>
    </sheetView>
  </sheetViews>
  <sheetFormatPr defaultColWidth="9.09765625" defaultRowHeight="13.25" x14ac:dyDescent="0.3"/>
  <cols>
    <col min="1" max="1" width="4.69921875" style="1" customWidth="1"/>
    <col min="2" max="2" width="5.69921875" style="1" customWidth="1"/>
    <col min="3" max="3" width="19.69921875" style="1" customWidth="1"/>
    <col min="4" max="4" width="9.69921875" style="1" hidden="1" customWidth="1"/>
    <col min="5" max="9" width="9.69921875" style="1" customWidth="1"/>
    <col min="10" max="16384" width="9.09765625" style="1"/>
  </cols>
  <sheetData>
    <row r="1" spans="1:10" x14ac:dyDescent="0.3">
      <c r="C1" s="2" t="s">
        <v>0</v>
      </c>
    </row>
    <row r="2" spans="1:10" x14ac:dyDescent="0.3">
      <c r="C2" s="2" t="s">
        <v>333</v>
      </c>
    </row>
    <row r="4" spans="1:10" x14ac:dyDescent="0.3">
      <c r="A4" s="3"/>
      <c r="B4" s="3"/>
      <c r="C4" s="4" t="s">
        <v>197</v>
      </c>
      <c r="D4" s="3"/>
      <c r="E4" s="3"/>
      <c r="F4" s="3"/>
      <c r="G4" s="3"/>
      <c r="H4" s="3"/>
      <c r="I4" s="3"/>
    </row>
    <row r="5" spans="1:10" x14ac:dyDescent="0.3">
      <c r="A5" s="2" t="s">
        <v>1</v>
      </c>
      <c r="B5" s="1" t="s">
        <v>1</v>
      </c>
      <c r="C5" s="1" t="s">
        <v>1</v>
      </c>
      <c r="D5" s="5">
        <v>0.93333333333333335</v>
      </c>
      <c r="E5" s="76">
        <v>0.94117647058823528</v>
      </c>
      <c r="F5" s="6" t="s">
        <v>2</v>
      </c>
      <c r="G5" s="6" t="s">
        <v>6</v>
      </c>
      <c r="H5" s="6" t="s">
        <v>312</v>
      </c>
      <c r="I5" s="6" t="s">
        <v>334</v>
      </c>
    </row>
    <row r="6" spans="1:10" x14ac:dyDescent="0.3">
      <c r="D6" s="7" t="s">
        <v>3</v>
      </c>
      <c r="E6" s="75" t="s">
        <v>3</v>
      </c>
      <c r="F6" s="75" t="s">
        <v>3</v>
      </c>
      <c r="G6" s="75" t="s">
        <v>3</v>
      </c>
      <c r="H6" s="75" t="s">
        <v>5</v>
      </c>
      <c r="I6" s="75" t="s">
        <v>4</v>
      </c>
    </row>
    <row r="7" spans="1:10" x14ac:dyDescent="0.3">
      <c r="H7" s="9"/>
      <c r="I7" s="9"/>
    </row>
    <row r="8" spans="1:10" x14ac:dyDescent="0.3">
      <c r="A8" s="7" t="s">
        <v>8</v>
      </c>
      <c r="H8" s="9"/>
      <c r="I8" s="9"/>
    </row>
    <row r="9" spans="1:10" x14ac:dyDescent="0.3">
      <c r="A9" s="26" t="s">
        <v>198</v>
      </c>
      <c r="B9" s="1">
        <v>4365</v>
      </c>
      <c r="C9" s="26" t="s">
        <v>143</v>
      </c>
      <c r="D9" s="9">
        <v>2150</v>
      </c>
      <c r="E9" s="9">
        <v>0</v>
      </c>
      <c r="F9" s="9">
        <v>0</v>
      </c>
      <c r="G9" s="9">
        <v>0</v>
      </c>
      <c r="H9" s="9">
        <v>16850</v>
      </c>
      <c r="I9" s="9">
        <v>0</v>
      </c>
    </row>
    <row r="10" spans="1:10" x14ac:dyDescent="0.3">
      <c r="A10" s="26" t="s">
        <v>198</v>
      </c>
      <c r="B10" s="1">
        <v>4367</v>
      </c>
      <c r="C10" s="26" t="s">
        <v>144</v>
      </c>
      <c r="D10" s="9">
        <v>34887</v>
      </c>
      <c r="E10" s="9">
        <v>42057</v>
      </c>
      <c r="F10" s="9">
        <v>38789</v>
      </c>
      <c r="G10" s="9">
        <v>28843</v>
      </c>
      <c r="H10" s="9">
        <v>31000</v>
      </c>
      <c r="I10" s="9">
        <v>30000</v>
      </c>
    </row>
    <row r="11" spans="1:10" x14ac:dyDescent="0.3">
      <c r="A11" s="26" t="s">
        <v>198</v>
      </c>
      <c r="B11" s="1">
        <v>4368</v>
      </c>
      <c r="C11" s="26" t="s">
        <v>145</v>
      </c>
      <c r="D11" s="9">
        <v>2615638</v>
      </c>
      <c r="E11" s="9">
        <v>2630134</v>
      </c>
      <c r="F11" s="9">
        <v>2644635</v>
      </c>
      <c r="G11" s="9">
        <v>2570694</v>
      </c>
      <c r="H11" s="9">
        <v>2312170</v>
      </c>
      <c r="I11" s="9">
        <v>2750000</v>
      </c>
      <c r="J11" s="1" t="s">
        <v>1</v>
      </c>
    </row>
    <row r="12" spans="1:10" x14ac:dyDescent="0.3">
      <c r="A12" s="26" t="s">
        <v>198</v>
      </c>
      <c r="B12" s="1">
        <v>4374</v>
      </c>
      <c r="C12" s="26" t="s">
        <v>146</v>
      </c>
      <c r="D12" s="9">
        <v>0</v>
      </c>
      <c r="E12" s="9">
        <v>0</v>
      </c>
      <c r="F12" s="9">
        <v>31</v>
      </c>
      <c r="G12" s="9">
        <v>0</v>
      </c>
      <c r="H12" s="9">
        <v>0</v>
      </c>
      <c r="I12" s="9">
        <v>0</v>
      </c>
    </row>
    <row r="13" spans="1:10" x14ac:dyDescent="0.3">
      <c r="A13" s="26" t="s">
        <v>198</v>
      </c>
      <c r="B13" s="1">
        <v>4381</v>
      </c>
      <c r="C13" s="26" t="s">
        <v>122</v>
      </c>
      <c r="D13" s="9">
        <v>520</v>
      </c>
      <c r="E13" s="9">
        <v>4750</v>
      </c>
      <c r="F13" s="9">
        <v>4549</v>
      </c>
      <c r="G13" s="9">
        <v>9612</v>
      </c>
      <c r="H13" s="9">
        <v>1500</v>
      </c>
      <c r="I13" s="9">
        <v>2000</v>
      </c>
    </row>
    <row r="14" spans="1:10" x14ac:dyDescent="0.3">
      <c r="A14" s="26" t="s">
        <v>198</v>
      </c>
      <c r="B14" s="1">
        <v>4389</v>
      </c>
      <c r="C14" s="26" t="s">
        <v>21</v>
      </c>
      <c r="D14" s="9">
        <v>58008</v>
      </c>
      <c r="E14" s="9">
        <v>-850</v>
      </c>
      <c r="F14" s="9">
        <v>3335</v>
      </c>
      <c r="G14" s="9">
        <v>0</v>
      </c>
      <c r="H14" s="9">
        <v>0</v>
      </c>
      <c r="I14" s="9">
        <v>0</v>
      </c>
    </row>
    <row r="15" spans="1:10" x14ac:dyDescent="0.3">
      <c r="A15" s="26" t="s">
        <v>198</v>
      </c>
      <c r="B15" s="1">
        <v>4390</v>
      </c>
      <c r="C15" s="26" t="s">
        <v>147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10" x14ac:dyDescent="0.3">
      <c r="A16" s="26" t="s">
        <v>1</v>
      </c>
      <c r="C16" s="26"/>
      <c r="H16" s="9"/>
      <c r="I16" s="9"/>
    </row>
    <row r="17" spans="1:17" x14ac:dyDescent="0.3">
      <c r="A17" s="26"/>
      <c r="C17" s="31" t="s">
        <v>148</v>
      </c>
      <c r="D17" s="32">
        <f t="shared" ref="D17:H17" si="0">SUM(D9:D15)</f>
        <v>2711203</v>
      </c>
      <c r="E17" s="32">
        <f t="shared" si="0"/>
        <v>2676091</v>
      </c>
      <c r="F17" s="32">
        <f t="shared" si="0"/>
        <v>2691339</v>
      </c>
      <c r="G17" s="32">
        <f t="shared" si="0"/>
        <v>2609149</v>
      </c>
      <c r="H17" s="32">
        <f t="shared" si="0"/>
        <v>2361520</v>
      </c>
      <c r="I17" s="32">
        <f t="shared" ref="I17" si="1">SUM(I9:I15)</f>
        <v>2782000</v>
      </c>
    </row>
    <row r="19" spans="1:17" x14ac:dyDescent="0.3">
      <c r="A19" s="38" t="s">
        <v>14</v>
      </c>
    </row>
    <row r="20" spans="1:17" x14ac:dyDescent="0.3">
      <c r="A20" s="2" t="s">
        <v>1</v>
      </c>
      <c r="B20" s="1" t="s">
        <v>1</v>
      </c>
      <c r="C20" s="1" t="s">
        <v>1</v>
      </c>
      <c r="D20" s="5">
        <v>0.93333333333333335</v>
      </c>
      <c r="E20" s="5">
        <v>0.94117647058823528</v>
      </c>
      <c r="F20" s="6" t="s">
        <v>2</v>
      </c>
      <c r="G20" s="6" t="s">
        <v>6</v>
      </c>
      <c r="H20" s="6" t="s">
        <v>312</v>
      </c>
      <c r="I20" s="6" t="s">
        <v>334</v>
      </c>
    </row>
    <row r="21" spans="1:17" x14ac:dyDescent="0.3">
      <c r="D21" s="7" t="s">
        <v>3</v>
      </c>
      <c r="E21" s="75" t="s">
        <v>3</v>
      </c>
      <c r="F21" s="75" t="s">
        <v>3</v>
      </c>
      <c r="G21" s="75" t="s">
        <v>3</v>
      </c>
      <c r="H21" s="75" t="s">
        <v>5</v>
      </c>
      <c r="I21" s="75" t="s">
        <v>4</v>
      </c>
    </row>
    <row r="23" spans="1:17" x14ac:dyDescent="0.3">
      <c r="A23" s="1">
        <v>530</v>
      </c>
      <c r="B23" s="1">
        <v>421</v>
      </c>
      <c r="C23" s="1" t="s">
        <v>151</v>
      </c>
      <c r="D23" s="9">
        <v>221663</v>
      </c>
      <c r="E23" s="9">
        <v>226991</v>
      </c>
      <c r="F23" s="8">
        <v>225836</v>
      </c>
      <c r="G23" s="9">
        <v>236500</v>
      </c>
      <c r="H23" s="10">
        <v>291585</v>
      </c>
      <c r="I23" s="10">
        <v>308755</v>
      </c>
      <c r="K23" s="49" t="s">
        <v>1</v>
      </c>
      <c r="M23" s="1" t="s">
        <v>1</v>
      </c>
      <c r="N23" s="1" t="s">
        <v>1</v>
      </c>
      <c r="O23" s="1" t="s">
        <v>1</v>
      </c>
      <c r="Q23" s="1" t="s">
        <v>1</v>
      </c>
    </row>
    <row r="24" spans="1:17" x14ac:dyDescent="0.3">
      <c r="A24" s="1">
        <v>530</v>
      </c>
      <c r="B24" s="1">
        <v>422</v>
      </c>
      <c r="C24" s="1" t="s">
        <v>108</v>
      </c>
      <c r="D24" s="9">
        <v>2802</v>
      </c>
      <c r="E24" s="9">
        <v>5625</v>
      </c>
      <c r="F24" s="8">
        <v>3848</v>
      </c>
      <c r="G24" s="9">
        <v>4908</v>
      </c>
      <c r="H24" s="10">
        <v>3275</v>
      </c>
      <c r="I24" s="10">
        <v>5000</v>
      </c>
    </row>
    <row r="25" spans="1:17" x14ac:dyDescent="0.3">
      <c r="A25" s="1">
        <v>530</v>
      </c>
      <c r="B25" s="1">
        <v>451</v>
      </c>
      <c r="C25" s="1" t="s">
        <v>25</v>
      </c>
      <c r="D25" s="9">
        <v>61098</v>
      </c>
      <c r="E25" s="9">
        <v>67814</v>
      </c>
      <c r="F25" s="8">
        <v>70079</v>
      </c>
      <c r="G25" s="9">
        <v>61713</v>
      </c>
      <c r="H25" s="10">
        <v>99181</v>
      </c>
      <c r="I25" s="10">
        <v>69180</v>
      </c>
    </row>
    <row r="26" spans="1:17" x14ac:dyDescent="0.3">
      <c r="A26" s="1">
        <v>530</v>
      </c>
      <c r="B26" s="1">
        <v>452</v>
      </c>
      <c r="C26" s="1" t="s">
        <v>199</v>
      </c>
      <c r="D26" s="9">
        <v>0</v>
      </c>
      <c r="E26" s="9">
        <v>0</v>
      </c>
      <c r="F26" s="8">
        <v>0</v>
      </c>
      <c r="G26" s="9">
        <v>0</v>
      </c>
      <c r="H26" s="9">
        <v>0</v>
      </c>
      <c r="I26" s="9">
        <v>0</v>
      </c>
    </row>
    <row r="27" spans="1:17" x14ac:dyDescent="0.3">
      <c r="A27" s="1">
        <v>530</v>
      </c>
      <c r="B27" s="1">
        <v>461</v>
      </c>
      <c r="C27" s="1" t="s">
        <v>153</v>
      </c>
      <c r="D27" s="9">
        <v>12975</v>
      </c>
      <c r="E27" s="9">
        <v>13506</v>
      </c>
      <c r="F27" s="8">
        <v>13299</v>
      </c>
      <c r="G27" s="9">
        <v>14403</v>
      </c>
      <c r="H27" s="9">
        <v>17304</v>
      </c>
      <c r="I27" s="9">
        <v>15500</v>
      </c>
    </row>
    <row r="28" spans="1:17" x14ac:dyDescent="0.3">
      <c r="A28" s="1">
        <v>530</v>
      </c>
      <c r="B28" s="1">
        <v>462</v>
      </c>
      <c r="C28" s="1" t="s">
        <v>154</v>
      </c>
      <c r="D28" s="9">
        <v>3034</v>
      </c>
      <c r="E28" s="9">
        <v>3159</v>
      </c>
      <c r="F28" s="8">
        <v>3110</v>
      </c>
      <c r="G28" s="9">
        <v>3368</v>
      </c>
      <c r="H28" s="9">
        <v>4050</v>
      </c>
      <c r="I28" s="9">
        <v>4000</v>
      </c>
    </row>
    <row r="29" spans="1:17" x14ac:dyDescent="0.3">
      <c r="A29" s="1">
        <v>530</v>
      </c>
      <c r="B29" s="1">
        <v>463</v>
      </c>
      <c r="C29" s="1" t="s">
        <v>155</v>
      </c>
      <c r="D29" s="9">
        <v>33141</v>
      </c>
      <c r="E29" s="9">
        <v>41567</v>
      </c>
      <c r="F29" s="8">
        <v>35700</v>
      </c>
      <c r="G29" s="9">
        <v>37653</v>
      </c>
      <c r="H29" s="9">
        <v>44380</v>
      </c>
      <c r="I29" s="9">
        <v>45000</v>
      </c>
    </row>
    <row r="30" spans="1:17" x14ac:dyDescent="0.3">
      <c r="A30" s="1">
        <v>530</v>
      </c>
      <c r="B30" s="1">
        <v>511</v>
      </c>
      <c r="C30" s="1" t="s">
        <v>289</v>
      </c>
      <c r="D30" s="9">
        <v>1266</v>
      </c>
      <c r="E30" s="9">
        <v>4154</v>
      </c>
      <c r="F30" s="9">
        <v>2548</v>
      </c>
      <c r="G30" s="9">
        <v>1144</v>
      </c>
      <c r="H30" s="9">
        <v>1100</v>
      </c>
      <c r="I30" s="9">
        <v>3500</v>
      </c>
      <c r="J30" s="1" t="s">
        <v>1</v>
      </c>
      <c r="K30" s="1" t="s">
        <v>1</v>
      </c>
    </row>
    <row r="31" spans="1:17" x14ac:dyDescent="0.3">
      <c r="A31" s="1">
        <v>530</v>
      </c>
      <c r="B31" s="1">
        <v>512</v>
      </c>
      <c r="C31" s="1" t="s">
        <v>205</v>
      </c>
      <c r="D31" s="9">
        <v>42059</v>
      </c>
      <c r="E31" s="9">
        <v>9523</v>
      </c>
      <c r="F31" s="9">
        <v>11892</v>
      </c>
      <c r="G31" s="9">
        <v>11051</v>
      </c>
      <c r="H31" s="9">
        <v>1290</v>
      </c>
      <c r="I31" s="9">
        <v>1000</v>
      </c>
      <c r="J31" s="1" t="s">
        <v>1</v>
      </c>
    </row>
    <row r="32" spans="1:17" x14ac:dyDescent="0.3">
      <c r="A32" s="1">
        <v>530</v>
      </c>
      <c r="B32" s="1">
        <v>513</v>
      </c>
      <c r="C32" s="1" t="s">
        <v>163</v>
      </c>
      <c r="D32" s="9">
        <v>3173</v>
      </c>
      <c r="E32" s="9">
        <v>4356</v>
      </c>
      <c r="F32" s="9">
        <v>2888</v>
      </c>
      <c r="G32" s="9">
        <v>1778</v>
      </c>
      <c r="H32" s="9">
        <v>300</v>
      </c>
      <c r="I32" s="9">
        <v>3750</v>
      </c>
      <c r="K32" s="1" t="s">
        <v>1</v>
      </c>
    </row>
    <row r="33" spans="1:11" x14ac:dyDescent="0.3">
      <c r="A33" s="1">
        <v>530</v>
      </c>
      <c r="B33" s="1">
        <v>515</v>
      </c>
      <c r="C33" s="1" t="s">
        <v>304</v>
      </c>
      <c r="D33" s="9"/>
      <c r="E33" s="9">
        <v>5446</v>
      </c>
      <c r="F33" s="8">
        <v>9088</v>
      </c>
      <c r="G33" s="9">
        <v>0</v>
      </c>
      <c r="H33" s="9">
        <v>305</v>
      </c>
      <c r="I33" s="9">
        <v>0</v>
      </c>
    </row>
    <row r="34" spans="1:11" x14ac:dyDescent="0.3">
      <c r="A34" s="1">
        <v>530</v>
      </c>
      <c r="B34" s="1">
        <v>533</v>
      </c>
      <c r="C34" s="1" t="s">
        <v>18</v>
      </c>
      <c r="D34" s="9">
        <v>8271</v>
      </c>
      <c r="E34" s="9">
        <v>0</v>
      </c>
      <c r="F34" s="9">
        <v>753</v>
      </c>
      <c r="G34" s="9">
        <v>648</v>
      </c>
      <c r="H34" s="9">
        <v>175</v>
      </c>
      <c r="I34" s="9">
        <v>0</v>
      </c>
    </row>
    <row r="35" spans="1:11" x14ac:dyDescent="0.3">
      <c r="A35" s="1">
        <v>530</v>
      </c>
      <c r="B35" s="1">
        <v>532</v>
      </c>
      <c r="C35" s="1" t="s">
        <v>26</v>
      </c>
      <c r="D35" s="9">
        <v>10162</v>
      </c>
      <c r="E35" s="9">
        <v>472</v>
      </c>
      <c r="F35" s="9">
        <v>8379</v>
      </c>
      <c r="G35" s="9">
        <v>26253</v>
      </c>
      <c r="H35" s="9">
        <v>5975</v>
      </c>
      <c r="I35" s="9">
        <v>3000</v>
      </c>
    </row>
    <row r="36" spans="1:11" x14ac:dyDescent="0.3">
      <c r="A36" s="1">
        <v>530</v>
      </c>
      <c r="B36" s="1">
        <v>549</v>
      </c>
      <c r="C36" s="1" t="s">
        <v>19</v>
      </c>
      <c r="D36" s="9">
        <v>1904</v>
      </c>
      <c r="E36" s="9">
        <v>48264</v>
      </c>
      <c r="F36" s="9">
        <v>2913</v>
      </c>
      <c r="G36" s="9">
        <v>18561</v>
      </c>
      <c r="H36" s="70">
        <v>73000</v>
      </c>
      <c r="I36" s="70">
        <v>50000</v>
      </c>
      <c r="J36" s="1" t="s">
        <v>1</v>
      </c>
      <c r="K36" s="1" t="s">
        <v>1</v>
      </c>
    </row>
    <row r="37" spans="1:11" x14ac:dyDescent="0.3">
      <c r="A37" s="1">
        <v>530</v>
      </c>
      <c r="B37" s="1">
        <v>551</v>
      </c>
      <c r="C37" s="1" t="s">
        <v>30</v>
      </c>
      <c r="D37" s="9">
        <v>5733</v>
      </c>
      <c r="E37" s="9">
        <v>6316</v>
      </c>
      <c r="F37" s="9">
        <v>6456</v>
      </c>
      <c r="G37" s="9">
        <v>5793</v>
      </c>
      <c r="H37" s="10">
        <v>5050</v>
      </c>
      <c r="I37" s="10">
        <v>6000</v>
      </c>
      <c r="J37" s="1" t="s">
        <v>1</v>
      </c>
    </row>
    <row r="38" spans="1:11" x14ac:dyDescent="0.3">
      <c r="A38" s="1">
        <v>530</v>
      </c>
      <c r="B38" s="1">
        <v>552</v>
      </c>
      <c r="C38" s="1" t="s">
        <v>33</v>
      </c>
      <c r="D38" s="9">
        <v>3470</v>
      </c>
      <c r="E38" s="9">
        <v>3580</v>
      </c>
      <c r="F38" s="9">
        <v>2896</v>
      </c>
      <c r="G38" s="9">
        <v>3271</v>
      </c>
      <c r="H38" s="10">
        <v>3300</v>
      </c>
      <c r="I38" s="10">
        <v>3300</v>
      </c>
    </row>
    <row r="39" spans="1:11" x14ac:dyDescent="0.3">
      <c r="A39" s="1">
        <v>530</v>
      </c>
      <c r="B39" s="1">
        <v>553</v>
      </c>
      <c r="C39" s="1" t="s">
        <v>158</v>
      </c>
      <c r="D39" s="9">
        <v>-3555</v>
      </c>
      <c r="E39" s="9">
        <v>830</v>
      </c>
      <c r="F39" s="9">
        <v>0</v>
      </c>
      <c r="G39" s="9">
        <v>145</v>
      </c>
      <c r="H39" s="9">
        <v>0</v>
      </c>
      <c r="I39" s="9">
        <v>0</v>
      </c>
    </row>
    <row r="40" spans="1:11" x14ac:dyDescent="0.3">
      <c r="A40" s="1">
        <v>530</v>
      </c>
      <c r="B40" s="1">
        <v>561</v>
      </c>
      <c r="C40" s="1" t="s">
        <v>28</v>
      </c>
      <c r="D40" s="9">
        <v>1107</v>
      </c>
      <c r="E40" s="9">
        <v>8060</v>
      </c>
      <c r="F40" s="9">
        <v>1641</v>
      </c>
      <c r="G40" s="9">
        <v>0</v>
      </c>
      <c r="H40" s="9">
        <v>500</v>
      </c>
      <c r="I40" s="9">
        <v>0</v>
      </c>
    </row>
    <row r="41" spans="1:11" x14ac:dyDescent="0.3">
      <c r="A41" s="1">
        <v>530</v>
      </c>
      <c r="B41" s="1">
        <v>562</v>
      </c>
      <c r="C41" s="1" t="s">
        <v>27</v>
      </c>
      <c r="D41" s="9">
        <v>551</v>
      </c>
      <c r="E41" s="9">
        <v>144</v>
      </c>
      <c r="F41" s="9">
        <v>858</v>
      </c>
      <c r="G41" s="9">
        <v>1961</v>
      </c>
      <c r="H41" s="10">
        <v>2208</v>
      </c>
      <c r="I41" s="10">
        <v>3000</v>
      </c>
      <c r="J41" s="1" t="s">
        <v>1</v>
      </c>
    </row>
    <row r="42" spans="1:11" x14ac:dyDescent="0.3">
      <c r="A42" s="1">
        <v>530</v>
      </c>
      <c r="B42" s="1">
        <v>571</v>
      </c>
      <c r="C42" s="1" t="s">
        <v>32</v>
      </c>
      <c r="D42" s="9">
        <v>26292</v>
      </c>
      <c r="E42" s="9">
        <v>20366</v>
      </c>
      <c r="F42" s="9">
        <v>34496</v>
      </c>
      <c r="G42" s="9">
        <v>31954</v>
      </c>
      <c r="H42" s="10">
        <v>5120</v>
      </c>
      <c r="I42" s="10">
        <v>4500</v>
      </c>
    </row>
    <row r="43" spans="1:11" x14ac:dyDescent="0.3">
      <c r="A43" s="1">
        <v>530</v>
      </c>
      <c r="B43" s="1">
        <v>572</v>
      </c>
      <c r="C43" s="1" t="s">
        <v>31</v>
      </c>
      <c r="E43" s="9">
        <v>0</v>
      </c>
      <c r="F43" s="9">
        <v>0</v>
      </c>
      <c r="G43" s="9">
        <v>0</v>
      </c>
      <c r="H43" s="9">
        <v>2500</v>
      </c>
      <c r="I43" s="9">
        <v>0</v>
      </c>
      <c r="K43" s="1" t="s">
        <v>1</v>
      </c>
    </row>
    <row r="44" spans="1:11" x14ac:dyDescent="0.3">
      <c r="A44" s="1">
        <v>530</v>
      </c>
      <c r="B44" s="1">
        <v>574</v>
      </c>
      <c r="C44" s="1" t="s">
        <v>200</v>
      </c>
      <c r="D44" s="9">
        <v>13876</v>
      </c>
      <c r="E44" s="9">
        <v>7167</v>
      </c>
      <c r="F44" s="9">
        <v>0</v>
      </c>
      <c r="G44" s="9">
        <v>0</v>
      </c>
      <c r="H44" s="9">
        <v>0</v>
      </c>
      <c r="I44" s="9">
        <v>0</v>
      </c>
    </row>
    <row r="45" spans="1:11" x14ac:dyDescent="0.3">
      <c r="A45" s="1">
        <v>530</v>
      </c>
      <c r="B45" s="1">
        <v>576</v>
      </c>
      <c r="C45" s="1" t="s">
        <v>201</v>
      </c>
      <c r="D45" s="9">
        <v>1376101</v>
      </c>
      <c r="E45" s="9">
        <v>1348023</v>
      </c>
      <c r="F45" s="9">
        <v>1423342</v>
      </c>
      <c r="G45" s="9">
        <v>1294592</v>
      </c>
      <c r="H45" s="10">
        <v>1200000</v>
      </c>
      <c r="I45" s="10">
        <v>1400000</v>
      </c>
    </row>
    <row r="46" spans="1:11" x14ac:dyDescent="0.3">
      <c r="A46" s="1">
        <v>530</v>
      </c>
      <c r="B46" s="1">
        <v>577</v>
      </c>
      <c r="C46" s="1" t="s">
        <v>202</v>
      </c>
      <c r="D46" s="9">
        <v>0</v>
      </c>
      <c r="E46" s="9">
        <v>97</v>
      </c>
      <c r="F46" s="9">
        <v>13321</v>
      </c>
      <c r="G46" s="9">
        <v>0</v>
      </c>
      <c r="H46" s="10">
        <v>17225</v>
      </c>
      <c r="I46" s="10">
        <v>15000</v>
      </c>
    </row>
    <row r="47" spans="1:11" x14ac:dyDescent="0.3">
      <c r="A47" s="1">
        <v>530</v>
      </c>
      <c r="B47" s="1">
        <v>591</v>
      </c>
      <c r="C47" s="1" t="s">
        <v>156</v>
      </c>
      <c r="D47" s="9">
        <v>70239</v>
      </c>
      <c r="E47" s="9">
        <v>73438</v>
      </c>
      <c r="F47" s="9">
        <v>74738</v>
      </c>
      <c r="G47" s="9">
        <v>77811</v>
      </c>
      <c r="H47" s="64">
        <v>73215</v>
      </c>
      <c r="I47" s="64">
        <v>80000</v>
      </c>
    </row>
    <row r="48" spans="1:11" x14ac:dyDescent="0.3">
      <c r="A48" s="1">
        <v>530</v>
      </c>
      <c r="B48" s="1">
        <v>598</v>
      </c>
      <c r="C48" s="1" t="s">
        <v>164</v>
      </c>
      <c r="D48" s="9">
        <v>237400</v>
      </c>
      <c r="E48" s="9">
        <v>271400</v>
      </c>
      <c r="F48" s="9">
        <v>271400</v>
      </c>
      <c r="G48" s="9">
        <v>273000</v>
      </c>
      <c r="H48" s="10">
        <v>275000</v>
      </c>
      <c r="I48" s="10">
        <v>275000</v>
      </c>
    </row>
    <row r="49" spans="1:11" x14ac:dyDescent="0.3">
      <c r="A49" s="1">
        <v>530</v>
      </c>
      <c r="B49" s="1">
        <v>614</v>
      </c>
      <c r="C49" s="1" t="s">
        <v>304</v>
      </c>
      <c r="D49" s="9">
        <v>23087</v>
      </c>
      <c r="E49" s="9">
        <v>9228</v>
      </c>
      <c r="F49" s="9">
        <v>10390</v>
      </c>
      <c r="G49" s="9">
        <v>617</v>
      </c>
      <c r="H49" s="9">
        <v>10680</v>
      </c>
      <c r="I49" s="9">
        <v>5000</v>
      </c>
    </row>
    <row r="50" spans="1:11" x14ac:dyDescent="0.3">
      <c r="A50" s="1">
        <v>530</v>
      </c>
      <c r="B50" s="1">
        <v>648</v>
      </c>
      <c r="C50" s="1" t="s">
        <v>339</v>
      </c>
      <c r="D50" s="9"/>
      <c r="E50" s="9">
        <v>0</v>
      </c>
      <c r="F50" s="9">
        <v>0</v>
      </c>
      <c r="G50" s="9">
        <v>1086</v>
      </c>
      <c r="H50" s="9">
        <v>0</v>
      </c>
      <c r="I50" s="9">
        <v>0</v>
      </c>
    </row>
    <row r="51" spans="1:11" x14ac:dyDescent="0.3">
      <c r="A51" s="1">
        <v>530</v>
      </c>
      <c r="B51" s="1">
        <v>651</v>
      </c>
      <c r="C51" s="1" t="s">
        <v>185</v>
      </c>
      <c r="D51" s="9">
        <v>7589</v>
      </c>
      <c r="E51" s="9">
        <v>11429</v>
      </c>
      <c r="F51" s="9">
        <v>6810</v>
      </c>
      <c r="G51" s="9">
        <v>5368</v>
      </c>
      <c r="H51" s="9">
        <v>10905</v>
      </c>
      <c r="I51" s="9">
        <v>8000</v>
      </c>
      <c r="J51" s="1" t="s">
        <v>1</v>
      </c>
    </row>
    <row r="52" spans="1:11" x14ac:dyDescent="0.3">
      <c r="A52" s="1">
        <v>530</v>
      </c>
      <c r="B52" s="1">
        <v>655</v>
      </c>
      <c r="C52" s="1" t="s">
        <v>78</v>
      </c>
      <c r="D52" s="9">
        <v>1023</v>
      </c>
      <c r="E52" s="9">
        <v>1398</v>
      </c>
      <c r="F52" s="9">
        <v>2259</v>
      </c>
      <c r="G52" s="9">
        <v>3362</v>
      </c>
      <c r="H52" s="9">
        <v>1345</v>
      </c>
      <c r="I52" s="9">
        <v>1100</v>
      </c>
    </row>
    <row r="53" spans="1:11" x14ac:dyDescent="0.3">
      <c r="A53" s="1">
        <v>530</v>
      </c>
      <c r="B53" s="1">
        <v>710</v>
      </c>
      <c r="C53" s="1" t="s">
        <v>121</v>
      </c>
      <c r="D53" s="9">
        <v>0</v>
      </c>
      <c r="E53" s="9">
        <v>0</v>
      </c>
      <c r="F53" s="9">
        <v>0</v>
      </c>
      <c r="G53" s="9">
        <v>0</v>
      </c>
      <c r="H53" s="9">
        <v>75475</v>
      </c>
      <c r="I53" s="62">
        <v>80000</v>
      </c>
    </row>
    <row r="54" spans="1:11" x14ac:dyDescent="0.3">
      <c r="A54" s="1">
        <v>530</v>
      </c>
      <c r="B54" s="1">
        <v>720</v>
      </c>
      <c r="C54" s="1" t="s">
        <v>122</v>
      </c>
      <c r="D54" s="9">
        <v>66087</v>
      </c>
      <c r="E54" s="9">
        <v>58941</v>
      </c>
      <c r="F54" s="9">
        <v>43597</v>
      </c>
      <c r="G54" s="9">
        <v>45066</v>
      </c>
      <c r="H54" s="9">
        <v>58635</v>
      </c>
      <c r="I54" s="62">
        <v>32630</v>
      </c>
      <c r="J54" s="1" t="s">
        <v>1</v>
      </c>
    </row>
    <row r="55" spans="1:11" x14ac:dyDescent="0.3">
      <c r="A55" s="1">
        <v>530</v>
      </c>
      <c r="B55" s="1">
        <v>730</v>
      </c>
      <c r="C55" s="1" t="s">
        <v>319</v>
      </c>
      <c r="D55" s="9"/>
      <c r="E55" s="9"/>
      <c r="F55" s="9">
        <v>52601</v>
      </c>
      <c r="G55" s="9">
        <v>-22500</v>
      </c>
      <c r="H55" s="9">
        <v>0</v>
      </c>
      <c r="I55" s="9">
        <v>0</v>
      </c>
      <c r="J55" s="1" t="s">
        <v>1</v>
      </c>
    </row>
    <row r="56" spans="1:11" x14ac:dyDescent="0.3">
      <c r="D56" s="9"/>
      <c r="E56" s="9"/>
      <c r="F56" s="9"/>
      <c r="G56" s="9"/>
      <c r="H56" s="9"/>
      <c r="I56" s="9"/>
    </row>
    <row r="57" spans="1:11" x14ac:dyDescent="0.3">
      <c r="A57" s="2" t="s">
        <v>1</v>
      </c>
      <c r="B57" s="1" t="s">
        <v>1</v>
      </c>
      <c r="C57" s="1" t="s">
        <v>1</v>
      </c>
      <c r="D57" s="5">
        <v>0.93333333333333335</v>
      </c>
      <c r="E57" s="5">
        <v>0.94117647058823528</v>
      </c>
      <c r="F57" s="6" t="s">
        <v>2</v>
      </c>
      <c r="G57" s="6" t="s">
        <v>6</v>
      </c>
      <c r="H57" s="6" t="s">
        <v>312</v>
      </c>
      <c r="I57" s="6" t="s">
        <v>334</v>
      </c>
    </row>
    <row r="58" spans="1:11" x14ac:dyDescent="0.3">
      <c r="D58" s="7" t="s">
        <v>3</v>
      </c>
      <c r="E58" s="75" t="s">
        <v>3</v>
      </c>
      <c r="F58" s="75" t="s">
        <v>3</v>
      </c>
      <c r="G58" s="75" t="s">
        <v>3</v>
      </c>
      <c r="H58" s="75" t="s">
        <v>5</v>
      </c>
      <c r="I58" s="75" t="s">
        <v>4</v>
      </c>
    </row>
    <row r="59" spans="1:11" x14ac:dyDescent="0.3">
      <c r="D59" s="7"/>
      <c r="E59" s="75"/>
      <c r="F59" s="75"/>
      <c r="G59" s="75"/>
      <c r="H59" s="75"/>
      <c r="I59" s="75"/>
    </row>
    <row r="60" spans="1:11" x14ac:dyDescent="0.3">
      <c r="A60" s="1">
        <v>530</v>
      </c>
      <c r="B60" s="1">
        <v>750</v>
      </c>
      <c r="C60" s="1" t="s">
        <v>195</v>
      </c>
      <c r="D60" s="9">
        <v>0</v>
      </c>
      <c r="E60" s="9">
        <v>208990</v>
      </c>
      <c r="F60" s="9">
        <v>206673</v>
      </c>
      <c r="G60" s="9">
        <v>193974</v>
      </c>
      <c r="H60" s="9">
        <v>200000</v>
      </c>
      <c r="I60" s="9">
        <v>150000</v>
      </c>
    </row>
    <row r="61" spans="1:11" x14ac:dyDescent="0.3">
      <c r="A61" s="1">
        <v>530</v>
      </c>
      <c r="B61" s="1">
        <v>830</v>
      </c>
      <c r="C61" s="1" t="s">
        <v>34</v>
      </c>
      <c r="D61" s="9">
        <v>1837</v>
      </c>
      <c r="E61" s="9">
        <v>-1011</v>
      </c>
      <c r="F61" s="9">
        <v>695</v>
      </c>
      <c r="G61" s="9">
        <v>110</v>
      </c>
      <c r="H61" s="9">
        <v>1725</v>
      </c>
      <c r="I61" s="9">
        <v>4000</v>
      </c>
      <c r="K61" s="1" t="s">
        <v>1</v>
      </c>
    </row>
    <row r="62" spans="1:11" x14ac:dyDescent="0.3">
      <c r="A62" s="1">
        <v>530</v>
      </c>
      <c r="B62" s="1">
        <v>840</v>
      </c>
      <c r="C62" s="1" t="s">
        <v>133</v>
      </c>
      <c r="D62" s="9">
        <v>0</v>
      </c>
      <c r="E62" s="9">
        <v>0</v>
      </c>
      <c r="F62" s="9">
        <v>0</v>
      </c>
      <c r="G62" s="9">
        <v>0</v>
      </c>
      <c r="H62" s="9">
        <v>65000</v>
      </c>
      <c r="I62" s="9">
        <v>0</v>
      </c>
      <c r="J62" s="1" t="s">
        <v>1</v>
      </c>
    </row>
    <row r="63" spans="1:11" x14ac:dyDescent="0.3">
      <c r="A63" s="1">
        <v>530</v>
      </c>
      <c r="B63" s="1">
        <v>850</v>
      </c>
      <c r="C63" s="1" t="s">
        <v>241</v>
      </c>
      <c r="D63" s="9">
        <v>16927</v>
      </c>
      <c r="E63" s="9">
        <v>1176</v>
      </c>
      <c r="F63" s="9">
        <v>1960</v>
      </c>
      <c r="G63" s="9">
        <v>-1960</v>
      </c>
      <c r="H63" s="9">
        <v>5775</v>
      </c>
      <c r="I63" s="9">
        <v>0</v>
      </c>
    </row>
    <row r="64" spans="1:11" x14ac:dyDescent="0.3">
      <c r="A64" s="1">
        <v>530</v>
      </c>
      <c r="B64" s="1">
        <v>914</v>
      </c>
      <c r="C64" s="1" t="s">
        <v>203</v>
      </c>
      <c r="D64" s="9">
        <v>5162</v>
      </c>
      <c r="E64" s="9">
        <v>0</v>
      </c>
      <c r="F64" s="9">
        <v>0</v>
      </c>
      <c r="G64" s="9">
        <v>0</v>
      </c>
      <c r="H64" s="62">
        <v>82000</v>
      </c>
      <c r="I64" s="62">
        <v>82000</v>
      </c>
    </row>
    <row r="65" spans="1:11" x14ac:dyDescent="0.3">
      <c r="A65" s="1">
        <v>530</v>
      </c>
      <c r="B65" s="1">
        <v>915</v>
      </c>
      <c r="C65" s="1" t="s">
        <v>204</v>
      </c>
      <c r="D65" s="9">
        <v>52643</v>
      </c>
      <c r="E65" s="9">
        <v>0</v>
      </c>
      <c r="F65" s="9">
        <v>0</v>
      </c>
      <c r="G65" s="9">
        <v>0</v>
      </c>
      <c r="H65" s="9">
        <v>50110</v>
      </c>
      <c r="I65" s="9">
        <v>55000</v>
      </c>
      <c r="K65" s="1" t="s">
        <v>1</v>
      </c>
    </row>
    <row r="66" spans="1:11" x14ac:dyDescent="0.3">
      <c r="A66" s="1">
        <v>530</v>
      </c>
      <c r="B66" s="1">
        <v>929</v>
      </c>
      <c r="C66" s="1" t="s">
        <v>132</v>
      </c>
      <c r="D66" s="9">
        <v>87067</v>
      </c>
      <c r="E66" s="9">
        <v>169</v>
      </c>
      <c r="F66" s="9">
        <v>872</v>
      </c>
      <c r="G66" s="9">
        <v>2472</v>
      </c>
      <c r="H66" s="9">
        <v>200</v>
      </c>
      <c r="I66" s="9">
        <v>250</v>
      </c>
    </row>
    <row r="67" spans="1:11" x14ac:dyDescent="0.3">
      <c r="A67" s="1">
        <v>530</v>
      </c>
      <c r="B67" s="63">
        <v>940</v>
      </c>
      <c r="C67" s="1" t="s">
        <v>328</v>
      </c>
      <c r="D67" s="9"/>
      <c r="E67" s="9">
        <v>0</v>
      </c>
      <c r="F67" s="9">
        <v>0</v>
      </c>
      <c r="G67" s="9">
        <v>71047</v>
      </c>
      <c r="H67" s="9">
        <v>1313860</v>
      </c>
      <c r="I67" s="9">
        <v>0</v>
      </c>
    </row>
    <row r="68" spans="1:11" x14ac:dyDescent="0.3">
      <c r="A68" s="1">
        <v>530</v>
      </c>
      <c r="B68" s="1">
        <v>950</v>
      </c>
      <c r="C68" s="1" t="s">
        <v>196</v>
      </c>
      <c r="D68" s="11">
        <v>0</v>
      </c>
      <c r="E68" s="11">
        <v>15002</v>
      </c>
      <c r="F68" s="11">
        <v>-2782</v>
      </c>
      <c r="G68" s="11">
        <v>-18591</v>
      </c>
      <c r="H68" s="11">
        <v>0</v>
      </c>
      <c r="I68" s="11">
        <v>0</v>
      </c>
    </row>
    <row r="69" spans="1:11" x14ac:dyDescent="0.3">
      <c r="D69" s="9"/>
    </row>
    <row r="70" spans="1:11" x14ac:dyDescent="0.3">
      <c r="C70" s="1" t="s">
        <v>211</v>
      </c>
      <c r="D70" s="32">
        <f>SUM(D23:D68)</f>
        <v>2394184.9333333331</v>
      </c>
      <c r="E70" s="32">
        <f>SUM(E23:E68)</f>
        <v>2475620.9411764704</v>
      </c>
      <c r="F70" s="32">
        <f>SUM(F23:F68)</f>
        <v>2542556</v>
      </c>
      <c r="G70" s="32">
        <f>SUM(G23:G68)</f>
        <v>2386558</v>
      </c>
      <c r="H70" s="32">
        <f>SUM(H23:H68)</f>
        <v>4001748</v>
      </c>
      <c r="I70" s="32">
        <f t="shared" ref="I70" si="2">SUM(I23:I68)</f>
        <v>2713465</v>
      </c>
    </row>
    <row r="72" spans="1:11" x14ac:dyDescent="0.3">
      <c r="A72" s="2" t="s">
        <v>169</v>
      </c>
    </row>
    <row r="73" spans="1:11" x14ac:dyDescent="0.3">
      <c r="A73" s="2" t="s">
        <v>345</v>
      </c>
      <c r="H73" s="10"/>
      <c r="I73" s="10"/>
    </row>
    <row r="74" spans="1:11" x14ac:dyDescent="0.3">
      <c r="A74" s="1">
        <v>530</v>
      </c>
      <c r="B74" s="1">
        <v>845</v>
      </c>
      <c r="C74" s="1" t="s">
        <v>26</v>
      </c>
      <c r="D74" s="1">
        <v>0</v>
      </c>
      <c r="E74" s="1">
        <v>0</v>
      </c>
      <c r="F74" s="1">
        <v>0</v>
      </c>
      <c r="G74" s="9">
        <v>10949</v>
      </c>
      <c r="H74" s="9">
        <v>0</v>
      </c>
      <c r="I74" s="9">
        <v>0</v>
      </c>
    </row>
    <row r="75" spans="1:11" x14ac:dyDescent="0.3">
      <c r="A75" s="1">
        <v>530</v>
      </c>
      <c r="B75" s="1">
        <v>840</v>
      </c>
      <c r="C75" s="1" t="s">
        <v>206</v>
      </c>
      <c r="D75" s="1">
        <v>0</v>
      </c>
      <c r="E75" s="3">
        <v>0</v>
      </c>
      <c r="F75" s="3">
        <v>0</v>
      </c>
      <c r="G75" s="11">
        <v>0</v>
      </c>
      <c r="H75" s="11">
        <v>6000</v>
      </c>
      <c r="I75" s="11">
        <v>2000</v>
      </c>
    </row>
    <row r="76" spans="1:11" x14ac:dyDescent="0.3">
      <c r="G76" s="9"/>
      <c r="H76" s="9"/>
      <c r="I76" s="9"/>
    </row>
    <row r="77" spans="1:11" x14ac:dyDescent="0.3">
      <c r="C77" s="2" t="s">
        <v>207</v>
      </c>
      <c r="D77" s="33">
        <f t="shared" ref="D77:H77" si="3">SUM(D74:D75)</f>
        <v>0</v>
      </c>
      <c r="E77" s="33">
        <f t="shared" si="3"/>
        <v>0</v>
      </c>
      <c r="F77" s="33">
        <f t="shared" si="3"/>
        <v>0</v>
      </c>
      <c r="G77" s="32">
        <f t="shared" si="3"/>
        <v>10949</v>
      </c>
      <c r="H77" s="32">
        <f t="shared" si="3"/>
        <v>6000</v>
      </c>
      <c r="I77" s="32">
        <f t="shared" ref="I77" si="4">SUM(I74:I75)</f>
        <v>2000</v>
      </c>
    </row>
    <row r="78" spans="1:11" x14ac:dyDescent="0.3">
      <c r="H78" s="9"/>
      <c r="I78" s="9"/>
    </row>
    <row r="79" spans="1:11" x14ac:dyDescent="0.3">
      <c r="A79" s="2" t="s">
        <v>208</v>
      </c>
      <c r="H79" s="9"/>
      <c r="I79" s="9"/>
    </row>
    <row r="80" spans="1:11" x14ac:dyDescent="0.3">
      <c r="A80" s="1">
        <v>530</v>
      </c>
      <c r="B80" s="63">
        <v>847</v>
      </c>
      <c r="C80" s="1" t="s">
        <v>26</v>
      </c>
      <c r="D80" s="1">
        <v>0</v>
      </c>
      <c r="E80" s="1">
        <v>0</v>
      </c>
      <c r="F80" s="1">
        <v>0</v>
      </c>
      <c r="G80" s="9">
        <v>0</v>
      </c>
      <c r="H80" s="9">
        <v>0</v>
      </c>
      <c r="I80" s="9">
        <v>0</v>
      </c>
    </row>
    <row r="81" spans="1:11" x14ac:dyDescent="0.3">
      <c r="A81" s="1">
        <v>530</v>
      </c>
      <c r="B81" s="1">
        <v>848</v>
      </c>
      <c r="C81" s="1" t="s">
        <v>206</v>
      </c>
      <c r="D81" s="1">
        <v>47426</v>
      </c>
      <c r="E81" s="3">
        <v>0</v>
      </c>
      <c r="F81" s="3">
        <v>0</v>
      </c>
      <c r="G81" s="11">
        <v>2295</v>
      </c>
      <c r="H81" s="11">
        <v>2200</v>
      </c>
      <c r="I81" s="11">
        <v>2000</v>
      </c>
      <c r="J81" s="1" t="s">
        <v>1</v>
      </c>
      <c r="K81" s="1" t="s">
        <v>1</v>
      </c>
    </row>
    <row r="82" spans="1:11" x14ac:dyDescent="0.3">
      <c r="G82" s="9"/>
      <c r="H82" s="9"/>
      <c r="I82" s="9"/>
    </row>
    <row r="83" spans="1:11" x14ac:dyDescent="0.3">
      <c r="C83" s="2" t="s">
        <v>209</v>
      </c>
      <c r="D83" s="33">
        <f t="shared" ref="D83:H83" si="5">SUM(D80:D81)</f>
        <v>47426</v>
      </c>
      <c r="E83" s="33">
        <f t="shared" si="5"/>
        <v>0</v>
      </c>
      <c r="F83" s="33">
        <f t="shared" si="5"/>
        <v>0</v>
      </c>
      <c r="G83" s="32">
        <f t="shared" si="5"/>
        <v>2295</v>
      </c>
      <c r="H83" s="32">
        <f t="shared" si="5"/>
        <v>2200</v>
      </c>
      <c r="I83" s="32">
        <f t="shared" ref="I83" si="6">SUM(I80:I81)</f>
        <v>2000</v>
      </c>
    </row>
    <row r="84" spans="1:11" x14ac:dyDescent="0.3">
      <c r="H84" s="9"/>
      <c r="I84" s="9"/>
    </row>
    <row r="85" spans="1:11" x14ac:dyDescent="0.3">
      <c r="A85" s="2" t="s">
        <v>210</v>
      </c>
      <c r="H85" s="9"/>
      <c r="I85" s="9"/>
      <c r="J85" s="1" t="s">
        <v>1</v>
      </c>
    </row>
    <row r="86" spans="1:11" x14ac:dyDescent="0.3">
      <c r="A86" s="1">
        <v>530</v>
      </c>
      <c r="B86" s="1">
        <v>860</v>
      </c>
      <c r="C86" s="1" t="s">
        <v>26</v>
      </c>
      <c r="D86" s="9">
        <v>0</v>
      </c>
      <c r="E86" s="9">
        <v>0</v>
      </c>
      <c r="F86" s="9">
        <v>0</v>
      </c>
      <c r="G86" s="9">
        <v>44464</v>
      </c>
      <c r="H86" s="9">
        <v>17335</v>
      </c>
      <c r="I86" s="9">
        <v>0</v>
      </c>
    </row>
    <row r="87" spans="1:11" x14ac:dyDescent="0.3">
      <c r="A87" s="1">
        <v>530</v>
      </c>
      <c r="B87" s="1">
        <v>865</v>
      </c>
      <c r="C87" s="1" t="s">
        <v>206</v>
      </c>
      <c r="D87" s="9">
        <v>92424</v>
      </c>
      <c r="E87" s="11">
        <v>0</v>
      </c>
      <c r="F87" s="11">
        <v>0</v>
      </c>
      <c r="G87" s="11">
        <v>0</v>
      </c>
      <c r="H87" s="67">
        <v>447730</v>
      </c>
      <c r="I87" s="67">
        <v>50000</v>
      </c>
      <c r="K87" s="1" t="s">
        <v>1</v>
      </c>
    </row>
    <row r="88" spans="1:11" x14ac:dyDescent="0.3">
      <c r="D88" s="9"/>
      <c r="E88" s="9"/>
      <c r="F88" s="9"/>
      <c r="G88" s="9"/>
      <c r="H88" s="9"/>
      <c r="I88" s="9"/>
    </row>
    <row r="89" spans="1:11" x14ac:dyDescent="0.3">
      <c r="C89" s="2" t="s">
        <v>178</v>
      </c>
      <c r="D89" s="32">
        <f t="shared" ref="D89:H89" si="7">SUM(D86:D87)</f>
        <v>92424</v>
      </c>
      <c r="E89" s="32">
        <f t="shared" si="7"/>
        <v>0</v>
      </c>
      <c r="F89" s="32">
        <f t="shared" si="7"/>
        <v>0</v>
      </c>
      <c r="G89" s="32">
        <f t="shared" si="7"/>
        <v>44464</v>
      </c>
      <c r="H89" s="32">
        <f t="shared" si="7"/>
        <v>465065</v>
      </c>
      <c r="I89" s="32">
        <f t="shared" ref="I89" si="8">SUM(I86:I87)</f>
        <v>50000</v>
      </c>
    </row>
    <row r="90" spans="1:11" x14ac:dyDescent="0.3">
      <c r="A90" s="1" t="s">
        <v>1</v>
      </c>
    </row>
    <row r="91" spans="1:11" x14ac:dyDescent="0.3">
      <c r="A91" s="1" t="s">
        <v>1</v>
      </c>
      <c r="C91" s="2" t="s">
        <v>174</v>
      </c>
      <c r="D91" s="32">
        <f t="shared" ref="D91:I91" si="9">SUM(D70, D77, D83, D89)</f>
        <v>2534034.9333333331</v>
      </c>
      <c r="E91" s="32">
        <f t="shared" si="9"/>
        <v>2475620.9411764704</v>
      </c>
      <c r="F91" s="32">
        <f t="shared" si="9"/>
        <v>2542556</v>
      </c>
      <c r="G91" s="32">
        <f t="shared" si="9"/>
        <v>2444266</v>
      </c>
      <c r="H91" s="32">
        <f t="shared" si="9"/>
        <v>4475013</v>
      </c>
      <c r="I91" s="32">
        <f t="shared" si="9"/>
        <v>2767465</v>
      </c>
    </row>
    <row r="92" spans="1:11" x14ac:dyDescent="0.3">
      <c r="A92" s="1" t="s">
        <v>1</v>
      </c>
    </row>
    <row r="93" spans="1:11" x14ac:dyDescent="0.3">
      <c r="C93" s="2" t="s">
        <v>7</v>
      </c>
      <c r="D93" s="21">
        <v>3396425</v>
      </c>
      <c r="E93" s="21">
        <v>3542637</v>
      </c>
      <c r="F93" s="21">
        <v>3743108</v>
      </c>
      <c r="G93" s="21">
        <v>3891891</v>
      </c>
      <c r="H93" s="13">
        <v>4056774</v>
      </c>
      <c r="I93" s="13">
        <v>1943281</v>
      </c>
    </row>
    <row r="95" spans="1:11" x14ac:dyDescent="0.3">
      <c r="C95" s="2" t="s">
        <v>194</v>
      </c>
      <c r="D95" s="9">
        <f>SUM(D17-D91)</f>
        <v>177168.06666666688</v>
      </c>
      <c r="E95" s="9">
        <f>SUM(E17-E91)</f>
        <v>200470.05882352963</v>
      </c>
      <c r="F95" s="9">
        <f>SUM(F17-F91)</f>
        <v>148783</v>
      </c>
      <c r="G95" s="9">
        <f>SUM(G17-G91)</f>
        <v>164883</v>
      </c>
      <c r="H95" s="9">
        <f>SUM(H17-H91)</f>
        <v>-2113493</v>
      </c>
      <c r="I95" s="9">
        <f t="shared" ref="I95" si="10">SUM(I17-I91)</f>
        <v>14535</v>
      </c>
    </row>
    <row r="97" spans="3:9" x14ac:dyDescent="0.3">
      <c r="C97" s="2" t="s">
        <v>16</v>
      </c>
      <c r="D97" s="32">
        <f t="shared" ref="D97:H97" si="11">SUM(D93+D95)</f>
        <v>3573593.0666666669</v>
      </c>
      <c r="E97" s="32">
        <f t="shared" si="11"/>
        <v>3743107.0588235296</v>
      </c>
      <c r="F97" s="32">
        <f t="shared" si="11"/>
        <v>3891891</v>
      </c>
      <c r="G97" s="32">
        <f t="shared" si="11"/>
        <v>4056774</v>
      </c>
      <c r="H97" s="32">
        <f t="shared" si="11"/>
        <v>1943281</v>
      </c>
      <c r="I97" s="32">
        <f t="shared" ref="I97" si="12">SUM(I93+I95)</f>
        <v>1957816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workbookViewId="0">
      <selection activeCell="K3" sqref="K3"/>
    </sheetView>
  </sheetViews>
  <sheetFormatPr defaultRowHeight="14.4" x14ac:dyDescent="0.3"/>
  <cols>
    <col min="1" max="3" width="5.69921875" customWidth="1"/>
    <col min="4" max="4" width="25.69921875" customWidth="1"/>
    <col min="5" max="7" width="9.69921875" customWidth="1"/>
  </cols>
  <sheetData>
    <row r="1" spans="1:13" x14ac:dyDescent="0.3">
      <c r="A1" s="1"/>
      <c r="B1" s="1"/>
      <c r="C1" s="1"/>
      <c r="D1" s="2" t="s">
        <v>0</v>
      </c>
      <c r="E1" s="1"/>
      <c r="F1" s="1"/>
      <c r="G1" s="1"/>
    </row>
    <row r="2" spans="1:13" x14ac:dyDescent="0.3">
      <c r="A2" s="1"/>
      <c r="B2" s="1"/>
      <c r="C2" s="1"/>
      <c r="D2" s="2" t="s">
        <v>333</v>
      </c>
      <c r="E2" s="1"/>
      <c r="F2" s="1"/>
      <c r="G2" s="1"/>
      <c r="K2" t="s">
        <v>1</v>
      </c>
    </row>
    <row r="3" spans="1:13" x14ac:dyDescent="0.3">
      <c r="A3" s="1"/>
      <c r="B3" s="1"/>
      <c r="C3" s="1"/>
      <c r="D3" s="1"/>
      <c r="E3" s="1"/>
      <c r="F3" s="1"/>
      <c r="G3" s="1"/>
      <c r="K3" t="s">
        <v>1</v>
      </c>
    </row>
    <row r="4" spans="1:13" x14ac:dyDescent="0.3">
      <c r="A4" s="3"/>
      <c r="B4" s="3"/>
      <c r="C4" s="3"/>
      <c r="D4" s="4" t="s">
        <v>302</v>
      </c>
      <c r="E4" s="3"/>
      <c r="F4" s="3"/>
      <c r="G4" s="3"/>
    </row>
    <row r="5" spans="1:13" x14ac:dyDescent="0.3">
      <c r="A5" s="2" t="s">
        <v>1</v>
      </c>
      <c r="B5" s="2"/>
      <c r="C5" s="1" t="s">
        <v>1</v>
      </c>
      <c r="D5" s="1" t="s">
        <v>1</v>
      </c>
      <c r="E5" s="6" t="s">
        <v>6</v>
      </c>
      <c r="F5" s="6" t="s">
        <v>312</v>
      </c>
      <c r="G5" s="6" t="s">
        <v>334</v>
      </c>
      <c r="K5" s="42" t="s">
        <v>1</v>
      </c>
    </row>
    <row r="6" spans="1:13" x14ac:dyDescent="0.3">
      <c r="A6" s="1"/>
      <c r="B6" s="1"/>
      <c r="C6" s="1"/>
      <c r="D6" s="1"/>
      <c r="E6" s="75" t="s">
        <v>3</v>
      </c>
      <c r="F6" s="75" t="s">
        <v>5</v>
      </c>
      <c r="G6" s="75" t="s">
        <v>4</v>
      </c>
      <c r="K6" s="42" t="s">
        <v>1</v>
      </c>
    </row>
    <row r="7" spans="1:13" x14ac:dyDescent="0.3">
      <c r="A7" s="7" t="s">
        <v>8</v>
      </c>
      <c r="B7" s="1"/>
      <c r="C7" s="1"/>
      <c r="D7" s="1"/>
      <c r="E7" s="1"/>
      <c r="F7" s="1"/>
      <c r="G7" s="1"/>
      <c r="K7" s="42" t="s">
        <v>1</v>
      </c>
      <c r="L7" t="s">
        <v>1</v>
      </c>
      <c r="M7" s="42" t="s">
        <v>1</v>
      </c>
    </row>
    <row r="8" spans="1:13" x14ac:dyDescent="0.3">
      <c r="A8" s="26" t="s">
        <v>309</v>
      </c>
      <c r="B8" s="26"/>
      <c r="C8" s="1">
        <v>4368</v>
      </c>
      <c r="D8" s="1" t="s">
        <v>301</v>
      </c>
      <c r="E8" s="9">
        <v>134578</v>
      </c>
      <c r="F8" s="9">
        <v>136680</v>
      </c>
      <c r="G8" s="9">
        <v>135000</v>
      </c>
    </row>
    <row r="9" spans="1:13" x14ac:dyDescent="0.3">
      <c r="A9" s="26" t="s">
        <v>1</v>
      </c>
      <c r="B9" s="26" t="s">
        <v>1</v>
      </c>
      <c r="C9" s="1" t="s">
        <v>1</v>
      </c>
      <c r="D9" s="1" t="s">
        <v>122</v>
      </c>
      <c r="E9" s="10" t="s">
        <v>1</v>
      </c>
      <c r="F9" s="10"/>
      <c r="G9" s="10"/>
    </row>
    <row r="10" spans="1:13" x14ac:dyDescent="0.3">
      <c r="A10" s="26"/>
      <c r="B10" s="26"/>
      <c r="C10" s="26"/>
      <c r="D10" s="1"/>
      <c r="E10" s="10"/>
      <c r="F10" s="10"/>
      <c r="G10" s="10"/>
    </row>
    <row r="11" spans="1:13" x14ac:dyDescent="0.3">
      <c r="A11" s="1"/>
      <c r="B11" s="1"/>
      <c r="C11" s="1"/>
      <c r="D11" s="2" t="s">
        <v>267</v>
      </c>
      <c r="E11" s="44">
        <f t="shared" ref="E11:F11" si="0">SUM(E8)</f>
        <v>134578</v>
      </c>
      <c r="F11" s="44">
        <f t="shared" si="0"/>
        <v>136680</v>
      </c>
      <c r="G11" s="44">
        <f t="shared" ref="G11" si="1">SUM(G8)</f>
        <v>135000</v>
      </c>
    </row>
    <row r="12" spans="1:13" x14ac:dyDescent="0.3">
      <c r="A12" s="1"/>
      <c r="B12" s="1"/>
      <c r="C12" s="1"/>
      <c r="D12" s="1"/>
      <c r="E12" s="1"/>
      <c r="F12" s="1"/>
      <c r="G12" s="1"/>
    </row>
    <row r="13" spans="1:13" x14ac:dyDescent="0.3">
      <c r="A13" s="7" t="s">
        <v>14</v>
      </c>
      <c r="B13" s="1"/>
      <c r="C13" s="1"/>
      <c r="D13" s="1"/>
      <c r="E13" s="1"/>
      <c r="F13" s="1"/>
      <c r="G13" s="1"/>
    </row>
    <row r="14" spans="1:13" x14ac:dyDescent="0.3">
      <c r="A14" s="45" t="s">
        <v>1</v>
      </c>
      <c r="B14" s="45" t="s">
        <v>1</v>
      </c>
      <c r="C14" s="1" t="s">
        <v>1</v>
      </c>
      <c r="D14" s="26" t="s">
        <v>1</v>
      </c>
      <c r="E14" s="8" t="s">
        <v>1</v>
      </c>
      <c r="F14" s="8"/>
      <c r="G14" s="8"/>
    </row>
    <row r="15" spans="1:13" x14ac:dyDescent="0.3">
      <c r="A15" s="26" t="s">
        <v>309</v>
      </c>
      <c r="B15" s="26" t="s">
        <v>150</v>
      </c>
      <c r="C15" s="26" t="s">
        <v>310</v>
      </c>
      <c r="D15" s="26" t="s">
        <v>300</v>
      </c>
      <c r="E15" s="10">
        <v>137775</v>
      </c>
      <c r="F15" s="10">
        <v>136680</v>
      </c>
      <c r="G15" s="10">
        <v>135000</v>
      </c>
    </row>
    <row r="16" spans="1:13" x14ac:dyDescent="0.3">
      <c r="A16" s="26" t="s">
        <v>1</v>
      </c>
      <c r="B16" s="26" t="s">
        <v>1</v>
      </c>
      <c r="C16" s="26" t="s">
        <v>1</v>
      </c>
      <c r="D16" s="26" t="s">
        <v>21</v>
      </c>
      <c r="E16" s="10"/>
      <c r="F16" s="10"/>
      <c r="G16" s="10"/>
    </row>
    <row r="17" spans="1:7" x14ac:dyDescent="0.3">
      <c r="A17" s="1"/>
      <c r="B17" s="1"/>
      <c r="C17" s="1"/>
      <c r="D17" s="2" t="s">
        <v>267</v>
      </c>
      <c r="E17" s="46">
        <f>SUM(E14:E15)</f>
        <v>137775</v>
      </c>
      <c r="F17" s="46">
        <f>SUM(F14:F15)</f>
        <v>136680</v>
      </c>
      <c r="G17" s="46">
        <f>SUM(G14:G15)</f>
        <v>135000</v>
      </c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31" t="s">
        <v>271</v>
      </c>
      <c r="E19" s="44">
        <f t="shared" ref="E19:F19" si="2">E17</f>
        <v>137775</v>
      </c>
      <c r="F19" s="44">
        <f t="shared" si="2"/>
        <v>136680</v>
      </c>
      <c r="G19" s="44">
        <f t="shared" ref="G19" si="3">G17</f>
        <v>135000</v>
      </c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2"/>
      <c r="B21" s="2"/>
      <c r="C21" s="2"/>
      <c r="D21" s="2" t="s">
        <v>7</v>
      </c>
      <c r="E21" s="13">
        <v>0</v>
      </c>
      <c r="F21" s="13">
        <v>-3197</v>
      </c>
      <c r="G21" s="13">
        <v>-3197</v>
      </c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2" t="s">
        <v>272</v>
      </c>
      <c r="E23" s="9">
        <f>SUM(E11-E19)</f>
        <v>-3197</v>
      </c>
      <c r="F23" s="9">
        <f>SUM(F11-F19)</f>
        <v>0</v>
      </c>
      <c r="G23" s="9">
        <f>SUM(G11-G19)</f>
        <v>0</v>
      </c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2"/>
      <c r="B25" s="2"/>
      <c r="C25" s="2"/>
      <c r="D25" s="2" t="s">
        <v>273</v>
      </c>
      <c r="E25" s="13">
        <f>SUM(E21:E23)</f>
        <v>-3197</v>
      </c>
      <c r="F25" s="13">
        <f>SUM(F21:F23)</f>
        <v>-3197</v>
      </c>
      <c r="G25" s="13">
        <f>SUM(G21:G23)</f>
        <v>-3197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9"/>
  <sheetViews>
    <sheetView workbookViewId="0">
      <selection activeCell="L19" sqref="L19"/>
    </sheetView>
  </sheetViews>
  <sheetFormatPr defaultColWidth="8.69921875" defaultRowHeight="13.25" x14ac:dyDescent="0.3"/>
  <cols>
    <col min="1" max="3" width="5.69921875" style="1" customWidth="1"/>
    <col min="4" max="4" width="23.69921875" style="1" customWidth="1"/>
    <col min="5" max="253" width="8.69921875" style="1"/>
    <col min="254" max="256" width="5.69921875" style="1" customWidth="1"/>
    <col min="257" max="257" width="30.69921875" style="1" customWidth="1"/>
    <col min="258" max="509" width="8.69921875" style="1"/>
    <col min="510" max="512" width="5.69921875" style="1" customWidth="1"/>
    <col min="513" max="513" width="30.69921875" style="1" customWidth="1"/>
    <col min="514" max="765" width="8.69921875" style="1"/>
    <col min="766" max="768" width="5.69921875" style="1" customWidth="1"/>
    <col min="769" max="769" width="30.69921875" style="1" customWidth="1"/>
    <col min="770" max="1021" width="8.69921875" style="1"/>
    <col min="1022" max="1024" width="5.69921875" style="1" customWidth="1"/>
    <col min="1025" max="1025" width="30.69921875" style="1" customWidth="1"/>
    <col min="1026" max="1277" width="8.69921875" style="1"/>
    <col min="1278" max="1280" width="5.69921875" style="1" customWidth="1"/>
    <col min="1281" max="1281" width="30.69921875" style="1" customWidth="1"/>
    <col min="1282" max="1533" width="8.69921875" style="1"/>
    <col min="1534" max="1536" width="5.69921875" style="1" customWidth="1"/>
    <col min="1537" max="1537" width="30.69921875" style="1" customWidth="1"/>
    <col min="1538" max="1789" width="8.69921875" style="1"/>
    <col min="1790" max="1792" width="5.69921875" style="1" customWidth="1"/>
    <col min="1793" max="1793" width="30.69921875" style="1" customWidth="1"/>
    <col min="1794" max="2045" width="8.69921875" style="1"/>
    <col min="2046" max="2048" width="5.69921875" style="1" customWidth="1"/>
    <col min="2049" max="2049" width="30.69921875" style="1" customWidth="1"/>
    <col min="2050" max="2301" width="8.69921875" style="1"/>
    <col min="2302" max="2304" width="5.69921875" style="1" customWidth="1"/>
    <col min="2305" max="2305" width="30.69921875" style="1" customWidth="1"/>
    <col min="2306" max="2557" width="8.69921875" style="1"/>
    <col min="2558" max="2560" width="5.69921875" style="1" customWidth="1"/>
    <col min="2561" max="2561" width="30.69921875" style="1" customWidth="1"/>
    <col min="2562" max="2813" width="8.69921875" style="1"/>
    <col min="2814" max="2816" width="5.69921875" style="1" customWidth="1"/>
    <col min="2817" max="2817" width="30.69921875" style="1" customWidth="1"/>
    <col min="2818" max="3069" width="8.69921875" style="1"/>
    <col min="3070" max="3072" width="5.69921875" style="1" customWidth="1"/>
    <col min="3073" max="3073" width="30.69921875" style="1" customWidth="1"/>
    <col min="3074" max="3325" width="8.69921875" style="1"/>
    <col min="3326" max="3328" width="5.69921875" style="1" customWidth="1"/>
    <col min="3329" max="3329" width="30.69921875" style="1" customWidth="1"/>
    <col min="3330" max="3581" width="8.69921875" style="1"/>
    <col min="3582" max="3584" width="5.69921875" style="1" customWidth="1"/>
    <col min="3585" max="3585" width="30.69921875" style="1" customWidth="1"/>
    <col min="3586" max="3837" width="8.69921875" style="1"/>
    <col min="3838" max="3840" width="5.69921875" style="1" customWidth="1"/>
    <col min="3841" max="3841" width="30.69921875" style="1" customWidth="1"/>
    <col min="3842" max="4093" width="8.69921875" style="1"/>
    <col min="4094" max="4096" width="5.69921875" style="1" customWidth="1"/>
    <col min="4097" max="4097" width="30.69921875" style="1" customWidth="1"/>
    <col min="4098" max="4349" width="8.69921875" style="1"/>
    <col min="4350" max="4352" width="5.69921875" style="1" customWidth="1"/>
    <col min="4353" max="4353" width="30.69921875" style="1" customWidth="1"/>
    <col min="4354" max="4605" width="8.69921875" style="1"/>
    <col min="4606" max="4608" width="5.69921875" style="1" customWidth="1"/>
    <col min="4609" max="4609" width="30.69921875" style="1" customWidth="1"/>
    <col min="4610" max="4861" width="8.69921875" style="1"/>
    <col min="4862" max="4864" width="5.69921875" style="1" customWidth="1"/>
    <col min="4865" max="4865" width="30.69921875" style="1" customWidth="1"/>
    <col min="4866" max="5117" width="8.69921875" style="1"/>
    <col min="5118" max="5120" width="5.69921875" style="1" customWidth="1"/>
    <col min="5121" max="5121" width="30.69921875" style="1" customWidth="1"/>
    <col min="5122" max="5373" width="8.69921875" style="1"/>
    <col min="5374" max="5376" width="5.69921875" style="1" customWidth="1"/>
    <col min="5377" max="5377" width="30.69921875" style="1" customWidth="1"/>
    <col min="5378" max="5629" width="8.69921875" style="1"/>
    <col min="5630" max="5632" width="5.69921875" style="1" customWidth="1"/>
    <col min="5633" max="5633" width="30.69921875" style="1" customWidth="1"/>
    <col min="5634" max="5885" width="8.69921875" style="1"/>
    <col min="5886" max="5888" width="5.69921875" style="1" customWidth="1"/>
    <col min="5889" max="5889" width="30.69921875" style="1" customWidth="1"/>
    <col min="5890" max="6141" width="8.69921875" style="1"/>
    <col min="6142" max="6144" width="5.69921875" style="1" customWidth="1"/>
    <col min="6145" max="6145" width="30.69921875" style="1" customWidth="1"/>
    <col min="6146" max="6397" width="8.69921875" style="1"/>
    <col min="6398" max="6400" width="5.69921875" style="1" customWidth="1"/>
    <col min="6401" max="6401" width="30.69921875" style="1" customWidth="1"/>
    <col min="6402" max="6653" width="8.69921875" style="1"/>
    <col min="6654" max="6656" width="5.69921875" style="1" customWidth="1"/>
    <col min="6657" max="6657" width="30.69921875" style="1" customWidth="1"/>
    <col min="6658" max="6909" width="8.69921875" style="1"/>
    <col min="6910" max="6912" width="5.69921875" style="1" customWidth="1"/>
    <col min="6913" max="6913" width="30.69921875" style="1" customWidth="1"/>
    <col min="6914" max="7165" width="8.69921875" style="1"/>
    <col min="7166" max="7168" width="5.69921875" style="1" customWidth="1"/>
    <col min="7169" max="7169" width="30.69921875" style="1" customWidth="1"/>
    <col min="7170" max="7421" width="8.69921875" style="1"/>
    <col min="7422" max="7424" width="5.69921875" style="1" customWidth="1"/>
    <col min="7425" max="7425" width="30.69921875" style="1" customWidth="1"/>
    <col min="7426" max="7677" width="8.69921875" style="1"/>
    <col min="7678" max="7680" width="5.69921875" style="1" customWidth="1"/>
    <col min="7681" max="7681" width="30.69921875" style="1" customWidth="1"/>
    <col min="7682" max="7933" width="8.69921875" style="1"/>
    <col min="7934" max="7936" width="5.69921875" style="1" customWidth="1"/>
    <col min="7937" max="7937" width="30.69921875" style="1" customWidth="1"/>
    <col min="7938" max="8189" width="8.69921875" style="1"/>
    <col min="8190" max="8192" width="5.69921875" style="1" customWidth="1"/>
    <col min="8193" max="8193" width="30.69921875" style="1" customWidth="1"/>
    <col min="8194" max="8445" width="8.69921875" style="1"/>
    <col min="8446" max="8448" width="5.69921875" style="1" customWidth="1"/>
    <col min="8449" max="8449" width="30.69921875" style="1" customWidth="1"/>
    <col min="8450" max="8701" width="8.69921875" style="1"/>
    <col min="8702" max="8704" width="5.69921875" style="1" customWidth="1"/>
    <col min="8705" max="8705" width="30.69921875" style="1" customWidth="1"/>
    <col min="8706" max="8957" width="8.69921875" style="1"/>
    <col min="8958" max="8960" width="5.69921875" style="1" customWidth="1"/>
    <col min="8961" max="8961" width="30.69921875" style="1" customWidth="1"/>
    <col min="8962" max="9213" width="8.69921875" style="1"/>
    <col min="9214" max="9216" width="5.69921875" style="1" customWidth="1"/>
    <col min="9217" max="9217" width="30.69921875" style="1" customWidth="1"/>
    <col min="9218" max="9469" width="8.69921875" style="1"/>
    <col min="9470" max="9472" width="5.69921875" style="1" customWidth="1"/>
    <col min="9473" max="9473" width="30.69921875" style="1" customWidth="1"/>
    <col min="9474" max="9725" width="8.69921875" style="1"/>
    <col min="9726" max="9728" width="5.69921875" style="1" customWidth="1"/>
    <col min="9729" max="9729" width="30.69921875" style="1" customWidth="1"/>
    <col min="9730" max="9981" width="8.69921875" style="1"/>
    <col min="9982" max="9984" width="5.69921875" style="1" customWidth="1"/>
    <col min="9985" max="9985" width="30.69921875" style="1" customWidth="1"/>
    <col min="9986" max="10237" width="8.69921875" style="1"/>
    <col min="10238" max="10240" width="5.69921875" style="1" customWidth="1"/>
    <col min="10241" max="10241" width="30.69921875" style="1" customWidth="1"/>
    <col min="10242" max="10493" width="8.69921875" style="1"/>
    <col min="10494" max="10496" width="5.69921875" style="1" customWidth="1"/>
    <col min="10497" max="10497" width="30.69921875" style="1" customWidth="1"/>
    <col min="10498" max="10749" width="8.69921875" style="1"/>
    <col min="10750" max="10752" width="5.69921875" style="1" customWidth="1"/>
    <col min="10753" max="10753" width="30.69921875" style="1" customWidth="1"/>
    <col min="10754" max="11005" width="8.69921875" style="1"/>
    <col min="11006" max="11008" width="5.69921875" style="1" customWidth="1"/>
    <col min="11009" max="11009" width="30.69921875" style="1" customWidth="1"/>
    <col min="11010" max="11261" width="8.69921875" style="1"/>
    <col min="11262" max="11264" width="5.69921875" style="1" customWidth="1"/>
    <col min="11265" max="11265" width="30.69921875" style="1" customWidth="1"/>
    <col min="11266" max="11517" width="8.69921875" style="1"/>
    <col min="11518" max="11520" width="5.69921875" style="1" customWidth="1"/>
    <col min="11521" max="11521" width="30.69921875" style="1" customWidth="1"/>
    <col min="11522" max="11773" width="8.69921875" style="1"/>
    <col min="11774" max="11776" width="5.69921875" style="1" customWidth="1"/>
    <col min="11777" max="11777" width="30.69921875" style="1" customWidth="1"/>
    <col min="11778" max="12029" width="8.69921875" style="1"/>
    <col min="12030" max="12032" width="5.69921875" style="1" customWidth="1"/>
    <col min="12033" max="12033" width="30.69921875" style="1" customWidth="1"/>
    <col min="12034" max="12285" width="8.69921875" style="1"/>
    <col min="12286" max="12288" width="5.69921875" style="1" customWidth="1"/>
    <col min="12289" max="12289" width="30.69921875" style="1" customWidth="1"/>
    <col min="12290" max="12541" width="8.69921875" style="1"/>
    <col min="12542" max="12544" width="5.69921875" style="1" customWidth="1"/>
    <col min="12545" max="12545" width="30.69921875" style="1" customWidth="1"/>
    <col min="12546" max="12797" width="8.69921875" style="1"/>
    <col min="12798" max="12800" width="5.69921875" style="1" customWidth="1"/>
    <col min="12801" max="12801" width="30.69921875" style="1" customWidth="1"/>
    <col min="12802" max="13053" width="8.69921875" style="1"/>
    <col min="13054" max="13056" width="5.69921875" style="1" customWidth="1"/>
    <col min="13057" max="13057" width="30.69921875" style="1" customWidth="1"/>
    <col min="13058" max="13309" width="8.69921875" style="1"/>
    <col min="13310" max="13312" width="5.69921875" style="1" customWidth="1"/>
    <col min="13313" max="13313" width="30.69921875" style="1" customWidth="1"/>
    <col min="13314" max="13565" width="8.69921875" style="1"/>
    <col min="13566" max="13568" width="5.69921875" style="1" customWidth="1"/>
    <col min="13569" max="13569" width="30.69921875" style="1" customWidth="1"/>
    <col min="13570" max="13821" width="8.69921875" style="1"/>
    <col min="13822" max="13824" width="5.69921875" style="1" customWidth="1"/>
    <col min="13825" max="13825" width="30.69921875" style="1" customWidth="1"/>
    <col min="13826" max="14077" width="8.69921875" style="1"/>
    <col min="14078" max="14080" width="5.69921875" style="1" customWidth="1"/>
    <col min="14081" max="14081" width="30.69921875" style="1" customWidth="1"/>
    <col min="14082" max="14333" width="8.69921875" style="1"/>
    <col min="14334" max="14336" width="5.69921875" style="1" customWidth="1"/>
    <col min="14337" max="14337" width="30.69921875" style="1" customWidth="1"/>
    <col min="14338" max="14589" width="8.69921875" style="1"/>
    <col min="14590" max="14592" width="5.69921875" style="1" customWidth="1"/>
    <col min="14593" max="14593" width="30.69921875" style="1" customWidth="1"/>
    <col min="14594" max="14845" width="8.69921875" style="1"/>
    <col min="14846" max="14848" width="5.69921875" style="1" customWidth="1"/>
    <col min="14849" max="14849" width="30.69921875" style="1" customWidth="1"/>
    <col min="14850" max="15101" width="8.69921875" style="1"/>
    <col min="15102" max="15104" width="5.69921875" style="1" customWidth="1"/>
    <col min="15105" max="15105" width="30.69921875" style="1" customWidth="1"/>
    <col min="15106" max="15357" width="8.69921875" style="1"/>
    <col min="15358" max="15360" width="5.69921875" style="1" customWidth="1"/>
    <col min="15361" max="15361" width="30.69921875" style="1" customWidth="1"/>
    <col min="15362" max="15613" width="8.69921875" style="1"/>
    <col min="15614" max="15616" width="5.69921875" style="1" customWidth="1"/>
    <col min="15617" max="15617" width="30.69921875" style="1" customWidth="1"/>
    <col min="15618" max="15869" width="8.69921875" style="1"/>
    <col min="15870" max="15872" width="5.69921875" style="1" customWidth="1"/>
    <col min="15873" max="15873" width="30.69921875" style="1" customWidth="1"/>
    <col min="15874" max="16125" width="8.69921875" style="1"/>
    <col min="16126" max="16128" width="5.69921875" style="1" customWidth="1"/>
    <col min="16129" max="16129" width="30.69921875" style="1" customWidth="1"/>
    <col min="16130" max="16384" width="8.69921875" style="1"/>
  </cols>
  <sheetData>
    <row r="1" spans="1:9" x14ac:dyDescent="0.3">
      <c r="D1" s="2" t="s">
        <v>0</v>
      </c>
    </row>
    <row r="2" spans="1:9" x14ac:dyDescent="0.3">
      <c r="D2" s="2" t="s">
        <v>333</v>
      </c>
    </row>
    <row r="4" spans="1:9" x14ac:dyDescent="0.3">
      <c r="A4" s="3"/>
      <c r="B4" s="3"/>
      <c r="C4" s="3"/>
      <c r="D4" s="4" t="s">
        <v>274</v>
      </c>
      <c r="E4" s="3"/>
      <c r="F4" s="3"/>
      <c r="G4" s="3"/>
      <c r="H4" s="3"/>
      <c r="I4" s="3"/>
    </row>
    <row r="5" spans="1:9" x14ac:dyDescent="0.3">
      <c r="A5" s="2" t="s">
        <v>1</v>
      </c>
      <c r="B5" s="2"/>
      <c r="C5" s="1" t="s">
        <v>1</v>
      </c>
      <c r="D5" s="1" t="s">
        <v>1</v>
      </c>
      <c r="E5" s="5">
        <v>0.94117647058823528</v>
      </c>
      <c r="F5" s="6" t="s">
        <v>2</v>
      </c>
      <c r="G5" s="2" t="s">
        <v>6</v>
      </c>
      <c r="H5" s="2" t="s">
        <v>312</v>
      </c>
      <c r="I5" s="2" t="s">
        <v>334</v>
      </c>
    </row>
    <row r="6" spans="1:9" x14ac:dyDescent="0.3">
      <c r="E6" s="75" t="s">
        <v>3</v>
      </c>
      <c r="F6" s="75" t="s">
        <v>3</v>
      </c>
      <c r="G6" s="75" t="s">
        <v>3</v>
      </c>
      <c r="H6" s="7" t="s">
        <v>5</v>
      </c>
      <c r="I6" s="7" t="s">
        <v>4</v>
      </c>
    </row>
    <row r="7" spans="1:9" x14ac:dyDescent="0.3">
      <c r="A7" s="7" t="s">
        <v>8</v>
      </c>
    </row>
    <row r="8" spans="1:9" x14ac:dyDescent="0.3">
      <c r="A8" s="1">
        <v>290</v>
      </c>
      <c r="B8" s="26"/>
      <c r="C8" s="1">
        <v>4347</v>
      </c>
      <c r="D8" s="1" t="s">
        <v>266</v>
      </c>
      <c r="E8" s="9">
        <v>15379</v>
      </c>
      <c r="F8" s="9">
        <v>16314</v>
      </c>
      <c r="G8" s="9">
        <v>13016</v>
      </c>
      <c r="H8" s="9">
        <v>13000</v>
      </c>
      <c r="I8" s="9">
        <v>10000</v>
      </c>
    </row>
    <row r="9" spans="1:9" x14ac:dyDescent="0.3">
      <c r="A9" s="57" t="s">
        <v>347</v>
      </c>
      <c r="B9" s="26" t="s">
        <v>1</v>
      </c>
      <c r="C9" s="1">
        <v>4381</v>
      </c>
      <c r="D9" s="1" t="s">
        <v>122</v>
      </c>
      <c r="E9" s="9">
        <v>0</v>
      </c>
      <c r="F9" s="10">
        <v>7</v>
      </c>
      <c r="G9" s="10">
        <v>15</v>
      </c>
      <c r="H9" s="10">
        <v>65</v>
      </c>
      <c r="I9" s="10">
        <v>85</v>
      </c>
    </row>
    <row r="10" spans="1:9" x14ac:dyDescent="0.3">
      <c r="A10" s="26"/>
      <c r="B10" s="26"/>
      <c r="C10" s="26"/>
      <c r="E10" s="10"/>
      <c r="F10" s="10"/>
      <c r="G10" s="10"/>
      <c r="H10" s="10"/>
      <c r="I10" s="10"/>
    </row>
    <row r="11" spans="1:9" x14ac:dyDescent="0.3">
      <c r="D11" s="2" t="s">
        <v>267</v>
      </c>
      <c r="E11" s="44">
        <f t="shared" ref="E11:H11" si="0">SUM(E8:E9)</f>
        <v>15379</v>
      </c>
      <c r="F11" s="44">
        <f t="shared" si="0"/>
        <v>16321</v>
      </c>
      <c r="G11" s="44">
        <f t="shared" si="0"/>
        <v>13031</v>
      </c>
      <c r="H11" s="44">
        <f t="shared" si="0"/>
        <v>13065</v>
      </c>
      <c r="I11" s="44">
        <f t="shared" ref="I11" si="1">SUM(I8:I9)</f>
        <v>10085</v>
      </c>
    </row>
    <row r="12" spans="1:9" x14ac:dyDescent="0.3">
      <c r="A12" s="1" t="s">
        <v>1</v>
      </c>
    </row>
    <row r="14" spans="1:9" x14ac:dyDescent="0.3">
      <c r="A14" s="7" t="s">
        <v>14</v>
      </c>
    </row>
    <row r="15" spans="1:9" x14ac:dyDescent="0.3">
      <c r="A15" s="53">
        <v>290</v>
      </c>
      <c r="B15" s="53">
        <v>500</v>
      </c>
      <c r="C15" s="1">
        <v>913</v>
      </c>
      <c r="D15" s="26" t="s">
        <v>321</v>
      </c>
      <c r="E15" s="8">
        <v>5000</v>
      </c>
      <c r="F15" s="8">
        <v>3388</v>
      </c>
      <c r="G15" s="8">
        <v>11578</v>
      </c>
      <c r="H15" s="8">
        <v>12645</v>
      </c>
      <c r="I15" s="8" t="s">
        <v>1</v>
      </c>
    </row>
    <row r="16" spans="1:9" x14ac:dyDescent="0.3">
      <c r="A16" s="1" t="s">
        <v>1</v>
      </c>
      <c r="B16" s="1" t="s">
        <v>1</v>
      </c>
      <c r="C16" s="26" t="s">
        <v>1</v>
      </c>
      <c r="D16" s="26" t="s">
        <v>269</v>
      </c>
      <c r="E16" s="10"/>
      <c r="F16" s="10"/>
      <c r="G16" s="10"/>
      <c r="H16" s="10"/>
      <c r="I16" s="10">
        <v>10000</v>
      </c>
    </row>
    <row r="17" spans="1:12" x14ac:dyDescent="0.3">
      <c r="A17" s="1" t="s">
        <v>1</v>
      </c>
      <c r="B17" s="1" t="s">
        <v>1</v>
      </c>
      <c r="C17" s="26"/>
      <c r="D17" s="26" t="s">
        <v>270</v>
      </c>
      <c r="E17" s="10"/>
      <c r="F17" s="10"/>
      <c r="G17" s="10"/>
      <c r="H17" s="10"/>
      <c r="I17" s="10">
        <v>1000</v>
      </c>
    </row>
    <row r="18" spans="1:12" x14ac:dyDescent="0.3">
      <c r="A18" s="1" t="s">
        <v>1</v>
      </c>
      <c r="B18" s="1" t="s">
        <v>1</v>
      </c>
      <c r="C18" s="26"/>
      <c r="D18" s="26" t="s">
        <v>275</v>
      </c>
      <c r="E18" s="10"/>
      <c r="F18" s="10"/>
      <c r="G18" s="10"/>
      <c r="H18" s="10"/>
      <c r="I18" s="10">
        <v>1000</v>
      </c>
    </row>
    <row r="19" spans="1:12" x14ac:dyDescent="0.3">
      <c r="C19" s="26"/>
      <c r="D19" s="26" t="s">
        <v>341</v>
      </c>
      <c r="E19" s="10"/>
      <c r="F19" s="10"/>
      <c r="G19" s="10"/>
      <c r="H19" s="10"/>
      <c r="I19" s="10">
        <v>5000</v>
      </c>
      <c r="L19" s="1" t="s">
        <v>1</v>
      </c>
    </row>
    <row r="20" spans="1:12" x14ac:dyDescent="0.3">
      <c r="A20" s="1">
        <v>290</v>
      </c>
      <c r="B20" s="1">
        <v>500</v>
      </c>
      <c r="C20" s="1">
        <v>929</v>
      </c>
      <c r="D20" s="26" t="s">
        <v>21</v>
      </c>
      <c r="E20" s="10"/>
      <c r="F20" s="10"/>
      <c r="G20" s="10"/>
      <c r="H20" s="10"/>
      <c r="I20" s="10"/>
    </row>
    <row r="21" spans="1:12" x14ac:dyDescent="0.3">
      <c r="D21" s="2" t="s">
        <v>267</v>
      </c>
      <c r="E21" s="46">
        <f t="shared" ref="E21:H21" si="2">SUM(E15:E16)</f>
        <v>5000</v>
      </c>
      <c r="F21" s="46">
        <f t="shared" si="2"/>
        <v>3388</v>
      </c>
      <c r="G21" s="46">
        <f t="shared" si="2"/>
        <v>11578</v>
      </c>
      <c r="H21" s="46">
        <f t="shared" si="2"/>
        <v>12645</v>
      </c>
      <c r="I21" s="46">
        <f>SUM(I16:I19)</f>
        <v>17000</v>
      </c>
    </row>
    <row r="23" spans="1:12" x14ac:dyDescent="0.3">
      <c r="D23" s="31" t="s">
        <v>271</v>
      </c>
      <c r="E23" s="44">
        <f t="shared" ref="E23:H23" si="3">E21</f>
        <v>5000</v>
      </c>
      <c r="F23" s="44">
        <f t="shared" si="3"/>
        <v>3388</v>
      </c>
      <c r="G23" s="44">
        <f t="shared" si="3"/>
        <v>11578</v>
      </c>
      <c r="H23" s="44">
        <f t="shared" si="3"/>
        <v>12645</v>
      </c>
      <c r="I23" s="44">
        <f t="shared" ref="I23" si="4">I21</f>
        <v>17000</v>
      </c>
    </row>
    <row r="25" spans="1:12" s="2" customFormat="1" x14ac:dyDescent="0.3">
      <c r="D25" s="2" t="s">
        <v>7</v>
      </c>
      <c r="E25" s="2">
        <v>0</v>
      </c>
      <c r="F25" s="2">
        <v>9723</v>
      </c>
      <c r="G25" s="2">
        <v>22656</v>
      </c>
      <c r="H25" s="13">
        <v>24109</v>
      </c>
      <c r="I25" s="13">
        <v>24529</v>
      </c>
    </row>
    <row r="26" spans="1:12" x14ac:dyDescent="0.3">
      <c r="I26" s="1" t="s">
        <v>1</v>
      </c>
    </row>
    <row r="27" spans="1:12" x14ac:dyDescent="0.3">
      <c r="D27" s="2" t="s">
        <v>272</v>
      </c>
      <c r="E27" s="9">
        <f t="shared" ref="E27:H27" si="5">SUM(E11-E23)</f>
        <v>10379</v>
      </c>
      <c r="F27" s="9">
        <f t="shared" si="5"/>
        <v>12933</v>
      </c>
      <c r="G27" s="9">
        <f t="shared" si="5"/>
        <v>1453</v>
      </c>
      <c r="H27" s="9">
        <f t="shared" si="5"/>
        <v>420</v>
      </c>
      <c r="I27" s="9">
        <f t="shared" ref="I27" si="6">SUM(I11-I23)</f>
        <v>-6915</v>
      </c>
    </row>
    <row r="29" spans="1:12" s="2" customFormat="1" x14ac:dyDescent="0.3">
      <c r="D29" s="2" t="s">
        <v>273</v>
      </c>
      <c r="E29" s="32">
        <f>SUM(E25:E27)</f>
        <v>10379</v>
      </c>
      <c r="F29" s="32">
        <f>SUM(F25:F27)</f>
        <v>22656</v>
      </c>
      <c r="G29" s="32">
        <f>SUM(G25:G27)</f>
        <v>24109</v>
      </c>
      <c r="H29" s="32">
        <f>SUM(H25:H27)</f>
        <v>24529</v>
      </c>
      <c r="I29" s="32">
        <f>SUM(I25:I27)</f>
        <v>17614</v>
      </c>
    </row>
  </sheetData>
  <pageMargins left="0.25" right="0.25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"/>
  <sheetViews>
    <sheetView workbookViewId="0">
      <selection activeCell="M23" sqref="M23"/>
    </sheetView>
  </sheetViews>
  <sheetFormatPr defaultRowHeight="14.4" x14ac:dyDescent="0.3"/>
  <cols>
    <col min="1" max="3" width="5.69921875" customWidth="1"/>
    <col min="4" max="4" width="20.69921875" customWidth="1"/>
    <col min="5" max="5" width="0" hidden="1" customWidth="1"/>
  </cols>
  <sheetData>
    <row r="1" spans="1:13" s="1" customFormat="1" ht="13.25" x14ac:dyDescent="0.3">
      <c r="D1" s="2" t="s">
        <v>0</v>
      </c>
    </row>
    <row r="2" spans="1:13" s="1" customFormat="1" ht="13.25" x14ac:dyDescent="0.3">
      <c r="D2" s="2" t="s">
        <v>333</v>
      </c>
    </row>
    <row r="3" spans="1:13" s="1" customFormat="1" ht="13.25" x14ac:dyDescent="0.3"/>
    <row r="4" spans="1:13" s="1" customFormat="1" ht="13.25" x14ac:dyDescent="0.3">
      <c r="A4" s="3"/>
      <c r="B4" s="3"/>
      <c r="C4" s="3"/>
      <c r="D4" s="4" t="s">
        <v>212</v>
      </c>
      <c r="E4" s="3"/>
      <c r="F4" s="3"/>
      <c r="G4" s="3"/>
      <c r="H4" s="3"/>
      <c r="I4" s="3"/>
      <c r="J4" s="3"/>
      <c r="K4" s="58"/>
    </row>
    <row r="5" spans="1:13" s="1" customFormat="1" ht="13.25" x14ac:dyDescent="0.3">
      <c r="A5" s="2" t="s">
        <v>1</v>
      </c>
      <c r="B5" s="2"/>
      <c r="C5" s="1" t="s">
        <v>1</v>
      </c>
      <c r="D5" s="1" t="s">
        <v>1</v>
      </c>
      <c r="E5" s="5">
        <v>0.93333333333333335</v>
      </c>
      <c r="F5" s="5">
        <v>0.94117647058823528</v>
      </c>
      <c r="G5" s="6" t="s">
        <v>2</v>
      </c>
      <c r="H5" s="2" t="s">
        <v>6</v>
      </c>
      <c r="I5" s="2" t="s">
        <v>312</v>
      </c>
      <c r="J5" s="2" t="s">
        <v>334</v>
      </c>
      <c r="K5" s="2"/>
    </row>
    <row r="6" spans="1:13" s="1" customFormat="1" ht="13.25" x14ac:dyDescent="0.3">
      <c r="E6" s="7" t="s">
        <v>3</v>
      </c>
      <c r="F6" s="7" t="s">
        <v>3</v>
      </c>
      <c r="G6" s="7" t="s">
        <v>3</v>
      </c>
      <c r="H6" s="7" t="s">
        <v>3</v>
      </c>
      <c r="I6" s="7" t="s">
        <v>5</v>
      </c>
      <c r="J6" s="7" t="s">
        <v>4</v>
      </c>
      <c r="K6" s="7"/>
    </row>
    <row r="7" spans="1:13" s="1" customFormat="1" ht="13.25" x14ac:dyDescent="0.3">
      <c r="A7" s="2" t="s">
        <v>7</v>
      </c>
      <c r="B7" s="2"/>
      <c r="E7" s="8">
        <v>42305</v>
      </c>
      <c r="F7" s="8">
        <v>59291</v>
      </c>
      <c r="G7" s="8">
        <v>66630</v>
      </c>
      <c r="H7" s="8">
        <v>119200</v>
      </c>
      <c r="I7" s="9">
        <v>-13838</v>
      </c>
      <c r="J7" s="9">
        <v>42079</v>
      </c>
      <c r="K7" s="9"/>
      <c r="L7" s="1" t="s">
        <v>1</v>
      </c>
    </row>
    <row r="8" spans="1:13" s="1" customFormat="1" ht="13.25" x14ac:dyDescent="0.3">
      <c r="I8" s="9"/>
      <c r="J8" s="9"/>
      <c r="K8" s="9"/>
    </row>
    <row r="9" spans="1:13" s="1" customFormat="1" ht="13.25" x14ac:dyDescent="0.3">
      <c r="A9" s="7" t="s">
        <v>8</v>
      </c>
      <c r="B9" s="7"/>
      <c r="I9" s="9"/>
      <c r="J9" s="9"/>
      <c r="K9" s="9"/>
    </row>
    <row r="10" spans="1:13" x14ac:dyDescent="0.3">
      <c r="A10">
        <v>150</v>
      </c>
      <c r="C10">
        <v>4343</v>
      </c>
      <c r="D10" t="s">
        <v>213</v>
      </c>
      <c r="E10" s="22">
        <v>58845</v>
      </c>
      <c r="F10" s="22">
        <v>51631</v>
      </c>
      <c r="G10" s="22">
        <v>52011</v>
      </c>
      <c r="H10" s="22">
        <v>51708</v>
      </c>
      <c r="I10" s="22">
        <v>75150</v>
      </c>
      <c r="J10" s="22">
        <v>50000</v>
      </c>
      <c r="M10" s="22" t="s">
        <v>1</v>
      </c>
    </row>
    <row r="11" spans="1:13" x14ac:dyDescent="0.3">
      <c r="A11">
        <v>150</v>
      </c>
      <c r="C11">
        <v>4381</v>
      </c>
      <c r="D11" t="s">
        <v>214</v>
      </c>
      <c r="E11" s="22">
        <v>57</v>
      </c>
      <c r="F11" s="22">
        <v>395</v>
      </c>
      <c r="G11" s="22">
        <v>559</v>
      </c>
      <c r="H11" s="22">
        <v>2152</v>
      </c>
      <c r="I11" s="22">
        <v>9495</v>
      </c>
      <c r="J11" s="22">
        <v>5000</v>
      </c>
      <c r="K11" s="22"/>
    </row>
    <row r="12" spans="1:13" x14ac:dyDescent="0.3">
      <c r="A12">
        <v>150</v>
      </c>
      <c r="C12">
        <v>4344</v>
      </c>
      <c r="D12" t="s">
        <v>63</v>
      </c>
      <c r="E12" s="22">
        <v>8924</v>
      </c>
      <c r="F12" s="22">
        <v>0</v>
      </c>
      <c r="G12" s="22">
        <v>0</v>
      </c>
      <c r="H12" s="22">
        <v>0</v>
      </c>
      <c r="I12" s="22">
        <v>0</v>
      </c>
      <c r="J12" s="22" t="s">
        <v>1</v>
      </c>
      <c r="K12" s="22"/>
    </row>
    <row r="13" spans="1:13" x14ac:dyDescent="0.3">
      <c r="E13" s="22"/>
      <c r="F13" s="22"/>
      <c r="G13" s="22"/>
      <c r="H13" s="22"/>
      <c r="I13" s="22"/>
      <c r="J13" s="22"/>
      <c r="K13" s="22"/>
    </row>
    <row r="14" spans="1:13" x14ac:dyDescent="0.3">
      <c r="D14" s="24" t="s">
        <v>148</v>
      </c>
      <c r="E14" s="25">
        <f t="shared" ref="E14:I14" si="0">SUM(E10:E12)</f>
        <v>67826</v>
      </c>
      <c r="F14" s="25">
        <f t="shared" si="0"/>
        <v>52026</v>
      </c>
      <c r="G14" s="25">
        <f t="shared" si="0"/>
        <v>52570</v>
      </c>
      <c r="H14" s="25">
        <f t="shared" si="0"/>
        <v>53860</v>
      </c>
      <c r="I14" s="25">
        <f t="shared" si="0"/>
        <v>84645</v>
      </c>
      <c r="J14" s="25">
        <f t="shared" ref="J14" si="1">SUM(J10:J12)</f>
        <v>55000</v>
      </c>
      <c r="K14" s="25"/>
    </row>
    <row r="15" spans="1:13" x14ac:dyDescent="0.3">
      <c r="E15" s="22"/>
      <c r="F15" s="22"/>
      <c r="G15" s="22"/>
      <c r="H15" s="22"/>
      <c r="I15" s="22"/>
      <c r="J15" s="22"/>
      <c r="K15" s="22"/>
    </row>
    <row r="16" spans="1:13" x14ac:dyDescent="0.3">
      <c r="A16" s="23" t="s">
        <v>14</v>
      </c>
      <c r="E16" s="22"/>
      <c r="F16" s="22"/>
      <c r="G16" s="22"/>
      <c r="H16" s="22"/>
      <c r="I16" s="22"/>
      <c r="J16" s="22"/>
      <c r="K16" s="22"/>
    </row>
    <row r="17" spans="1:13" x14ac:dyDescent="0.3">
      <c r="E17" s="22"/>
      <c r="F17" s="22"/>
      <c r="G17" s="22"/>
      <c r="H17" s="22"/>
      <c r="I17" s="22"/>
      <c r="J17" s="22"/>
      <c r="K17" s="22"/>
    </row>
    <row r="18" spans="1:13" x14ac:dyDescent="0.3">
      <c r="A18">
        <v>150</v>
      </c>
      <c r="B18">
        <v>500</v>
      </c>
      <c r="C18">
        <v>532</v>
      </c>
      <c r="D18" t="s">
        <v>26</v>
      </c>
      <c r="E18" s="22">
        <v>0</v>
      </c>
      <c r="F18" s="22">
        <v>4006</v>
      </c>
      <c r="G18" s="22">
        <v>0</v>
      </c>
      <c r="H18" s="22">
        <v>659</v>
      </c>
      <c r="I18" s="22">
        <v>660</v>
      </c>
      <c r="J18" s="22">
        <v>500</v>
      </c>
      <c r="K18" s="22"/>
    </row>
    <row r="19" spans="1:13" x14ac:dyDescent="0.3">
      <c r="A19">
        <v>150</v>
      </c>
      <c r="B19">
        <v>500</v>
      </c>
      <c r="C19">
        <v>614</v>
      </c>
      <c r="D19" t="s">
        <v>216</v>
      </c>
      <c r="E19" s="22">
        <v>0</v>
      </c>
      <c r="F19" s="22">
        <v>15534</v>
      </c>
      <c r="G19" s="22">
        <v>0</v>
      </c>
      <c r="H19" s="22">
        <v>1570</v>
      </c>
      <c r="I19" s="22">
        <v>0</v>
      </c>
      <c r="J19" s="22">
        <v>0</v>
      </c>
      <c r="K19" s="22"/>
      <c r="M19" t="s">
        <v>1</v>
      </c>
    </row>
    <row r="20" spans="1:13" x14ac:dyDescent="0.3">
      <c r="A20">
        <v>150</v>
      </c>
      <c r="B20">
        <v>500</v>
      </c>
      <c r="C20">
        <v>850</v>
      </c>
      <c r="D20" t="s">
        <v>217</v>
      </c>
      <c r="E20" s="22">
        <v>41318</v>
      </c>
      <c r="F20" s="22">
        <v>25147</v>
      </c>
      <c r="G20" s="22">
        <v>0</v>
      </c>
      <c r="H20" s="22">
        <v>169912</v>
      </c>
      <c r="I20" s="22">
        <v>17700</v>
      </c>
      <c r="J20" s="22">
        <v>0</v>
      </c>
      <c r="K20" s="22"/>
      <c r="L20" t="s">
        <v>1</v>
      </c>
    </row>
    <row r="21" spans="1:13" x14ac:dyDescent="0.3">
      <c r="A21">
        <v>150</v>
      </c>
      <c r="B21">
        <v>500</v>
      </c>
      <c r="C21">
        <v>853</v>
      </c>
      <c r="D21" t="s">
        <v>215</v>
      </c>
      <c r="E21" s="22">
        <v>0</v>
      </c>
      <c r="F21" s="22">
        <v>0</v>
      </c>
      <c r="G21" s="22">
        <v>0</v>
      </c>
      <c r="H21" s="22">
        <v>1758</v>
      </c>
      <c r="I21" s="22">
        <v>4108</v>
      </c>
      <c r="J21" s="22">
        <v>4000</v>
      </c>
      <c r="K21" s="22"/>
    </row>
    <row r="22" spans="1:13" x14ac:dyDescent="0.3">
      <c r="A22">
        <v>150</v>
      </c>
      <c r="B22">
        <v>500</v>
      </c>
      <c r="C22">
        <v>642</v>
      </c>
      <c r="D22" t="s">
        <v>296</v>
      </c>
      <c r="E22" s="22"/>
      <c r="F22" s="22">
        <v>0</v>
      </c>
      <c r="G22" s="22">
        <v>0</v>
      </c>
      <c r="H22" s="22">
        <v>4642</v>
      </c>
      <c r="I22" s="22">
        <v>0</v>
      </c>
      <c r="J22" s="22">
        <v>1000</v>
      </c>
      <c r="K22" s="22"/>
    </row>
    <row r="23" spans="1:13" x14ac:dyDescent="0.3">
      <c r="A23">
        <v>150</v>
      </c>
      <c r="B23">
        <v>500</v>
      </c>
      <c r="C23">
        <v>929</v>
      </c>
      <c r="D23" t="s">
        <v>132</v>
      </c>
      <c r="E23" s="22">
        <v>0</v>
      </c>
      <c r="F23" s="22">
        <v>0</v>
      </c>
      <c r="G23" s="22">
        <v>0</v>
      </c>
      <c r="H23" s="22">
        <v>8357</v>
      </c>
      <c r="I23" s="22">
        <v>6260</v>
      </c>
      <c r="J23" s="22">
        <v>5000</v>
      </c>
      <c r="K23" s="22"/>
      <c r="M23" t="s">
        <v>1</v>
      </c>
    </row>
    <row r="24" spans="1:13" x14ac:dyDescent="0.3">
      <c r="A24" t="s">
        <v>1</v>
      </c>
      <c r="B24" t="s">
        <v>1</v>
      </c>
      <c r="E24" s="22"/>
      <c r="F24" s="22"/>
      <c r="G24" s="22"/>
      <c r="H24" s="22"/>
      <c r="I24" s="22"/>
      <c r="J24" s="22"/>
      <c r="K24" s="22"/>
    </row>
    <row r="25" spans="1:13" x14ac:dyDescent="0.3">
      <c r="D25" s="24" t="s">
        <v>218</v>
      </c>
      <c r="E25" s="25">
        <f t="shared" ref="E25:J25" si="2">SUM(E18:E23)</f>
        <v>41318</v>
      </c>
      <c r="F25" s="25">
        <f t="shared" si="2"/>
        <v>44687</v>
      </c>
      <c r="G25" s="25">
        <v>0</v>
      </c>
      <c r="H25" s="25">
        <f t="shared" si="2"/>
        <v>186898</v>
      </c>
      <c r="I25" s="25">
        <f t="shared" si="2"/>
        <v>28728</v>
      </c>
      <c r="J25" s="25">
        <f t="shared" si="2"/>
        <v>10500</v>
      </c>
      <c r="K25" s="25"/>
    </row>
    <row r="26" spans="1:13" x14ac:dyDescent="0.3">
      <c r="E26" s="22"/>
      <c r="F26" s="22"/>
      <c r="G26" s="22"/>
      <c r="H26" s="22"/>
      <c r="I26" s="22"/>
      <c r="J26" s="22"/>
      <c r="K26" s="22"/>
    </row>
    <row r="27" spans="1:13" x14ac:dyDescent="0.3">
      <c r="D27" t="s">
        <v>219</v>
      </c>
      <c r="E27" s="22">
        <f t="shared" ref="E27:I27" si="3">SUM(E14-E25)</f>
        <v>26508</v>
      </c>
      <c r="F27" s="22">
        <f t="shared" si="3"/>
        <v>7339</v>
      </c>
      <c r="G27" s="22">
        <f t="shared" si="3"/>
        <v>52570</v>
      </c>
      <c r="H27" s="22">
        <f t="shared" si="3"/>
        <v>-133038</v>
      </c>
      <c r="I27" s="22">
        <f t="shared" si="3"/>
        <v>55917</v>
      </c>
      <c r="J27" s="22">
        <f t="shared" ref="J27" si="4">SUM(J14-J25)</f>
        <v>44500</v>
      </c>
      <c r="K27" s="22"/>
    </row>
    <row r="28" spans="1:13" x14ac:dyDescent="0.3">
      <c r="E28" s="22"/>
      <c r="F28" s="22"/>
      <c r="G28" s="22"/>
      <c r="H28" s="22"/>
      <c r="I28" s="22"/>
      <c r="J28" s="22"/>
      <c r="K28" s="22"/>
    </row>
    <row r="29" spans="1:13" x14ac:dyDescent="0.3">
      <c r="D29" t="s">
        <v>16</v>
      </c>
      <c r="E29" s="25">
        <f t="shared" ref="E29:I29" si="5">SUM(E7+E27)</f>
        <v>68813</v>
      </c>
      <c r="F29" s="25">
        <f t="shared" si="5"/>
        <v>66630</v>
      </c>
      <c r="G29" s="25">
        <f t="shared" si="5"/>
        <v>119200</v>
      </c>
      <c r="H29" s="25">
        <f t="shared" si="5"/>
        <v>-13838</v>
      </c>
      <c r="I29" s="25">
        <f t="shared" si="5"/>
        <v>42079</v>
      </c>
      <c r="J29" s="25">
        <f t="shared" ref="J29" si="6">SUM(J7+J27)</f>
        <v>86579</v>
      </c>
      <c r="K29" s="25"/>
    </row>
    <row r="30" spans="1:13" x14ac:dyDescent="0.3">
      <c r="E30" s="22"/>
      <c r="F30" s="22"/>
      <c r="G30" s="22"/>
      <c r="H30" s="22"/>
      <c r="I30" s="22"/>
      <c r="J30" s="22"/>
      <c r="K30" s="22"/>
    </row>
    <row r="31" spans="1:13" x14ac:dyDescent="0.3">
      <c r="E31" s="22"/>
      <c r="F31" s="22"/>
      <c r="G31" s="22"/>
      <c r="H31" s="22"/>
      <c r="I31" s="22"/>
      <c r="J31" s="22"/>
      <c r="K31" s="22"/>
    </row>
    <row r="32" spans="1:13" x14ac:dyDescent="0.3">
      <c r="E32" s="22"/>
      <c r="F32" s="22"/>
      <c r="G32" s="22"/>
      <c r="H32" s="22"/>
      <c r="I32" s="22"/>
      <c r="J32" s="22"/>
      <c r="K32" s="22"/>
    </row>
    <row r="33" spans="5:11" x14ac:dyDescent="0.3">
      <c r="E33" s="22"/>
      <c r="F33" s="22"/>
      <c r="G33" s="22"/>
      <c r="H33" s="22"/>
      <c r="I33" s="22"/>
      <c r="J33" s="22"/>
      <c r="K33" s="22"/>
    </row>
    <row r="34" spans="5:11" x14ac:dyDescent="0.3">
      <c r="E34" s="22"/>
      <c r="F34" s="22"/>
      <c r="G34" s="22"/>
      <c r="H34" s="22"/>
      <c r="I34" s="22"/>
      <c r="J34" s="22"/>
      <c r="K34" s="22"/>
    </row>
    <row r="35" spans="5:11" x14ac:dyDescent="0.3">
      <c r="E35" s="22"/>
      <c r="F35" s="22"/>
      <c r="G35" s="22"/>
      <c r="H35" s="22"/>
      <c r="I35" s="22"/>
      <c r="J35" s="22"/>
      <c r="K35" s="22"/>
    </row>
    <row r="36" spans="5:11" x14ac:dyDescent="0.3">
      <c r="E36" s="22"/>
      <c r="F36" s="22"/>
      <c r="G36" s="22"/>
      <c r="H36" s="22"/>
      <c r="I36" s="22"/>
      <c r="J36" s="22"/>
      <c r="K36" s="22"/>
    </row>
    <row r="37" spans="5:11" x14ac:dyDescent="0.3">
      <c r="E37" s="22"/>
      <c r="F37" s="22"/>
      <c r="G37" s="22"/>
      <c r="H37" s="22"/>
      <c r="I37" s="22"/>
      <c r="J37" s="22"/>
      <c r="K37" s="22"/>
    </row>
    <row r="38" spans="5:11" x14ac:dyDescent="0.3">
      <c r="E38" s="22"/>
      <c r="F38" s="22"/>
      <c r="G38" s="22"/>
      <c r="H38" s="22"/>
      <c r="I38" s="22"/>
      <c r="J38" s="22"/>
      <c r="K38" s="22"/>
    </row>
    <row r="39" spans="5:11" x14ac:dyDescent="0.3">
      <c r="E39" s="22"/>
      <c r="F39" s="22"/>
      <c r="G39" s="22"/>
      <c r="H39" s="22"/>
      <c r="I39" s="22"/>
      <c r="J39" s="22"/>
      <c r="K39" s="22"/>
    </row>
    <row r="40" spans="5:11" x14ac:dyDescent="0.3">
      <c r="E40" s="22"/>
      <c r="F40" s="22"/>
      <c r="G40" s="22"/>
      <c r="H40" s="22"/>
      <c r="I40" s="22"/>
      <c r="J40" s="22"/>
      <c r="K40" s="22"/>
    </row>
  </sheetData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Gen Fund</vt:lpstr>
      <vt:lpstr>Water</vt:lpstr>
      <vt:lpstr>Forward TIF</vt:lpstr>
      <vt:lpstr>Capital Projects</vt:lpstr>
      <vt:lpstr>Sewer</vt:lpstr>
      <vt:lpstr>Electric</vt:lpstr>
      <vt:lpstr>Garbage</vt:lpstr>
      <vt:lpstr>Tourism</vt:lpstr>
      <vt:lpstr>MFT</vt:lpstr>
      <vt:lpstr>Library</vt:lpstr>
      <vt:lpstr>FICA</vt:lpstr>
      <vt:lpstr>DUI</vt:lpstr>
      <vt:lpstr>Audit</vt:lpstr>
      <vt:lpstr>IMRF</vt:lpstr>
      <vt:lpstr>ESDA</vt:lpstr>
      <vt:lpstr>Insurance</vt:lpstr>
      <vt:lpstr>Business District 1</vt:lpstr>
      <vt:lpstr>Business District 2</vt:lpstr>
      <vt:lpstr>Pool</vt:lpstr>
      <vt:lpstr>Crossing Guards</vt:lpstr>
      <vt:lpstr>TIF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beth</cp:lastModifiedBy>
  <cp:lastPrinted>2020-04-22T16:08:00Z</cp:lastPrinted>
  <dcterms:created xsi:type="dcterms:W3CDTF">2017-12-07T17:04:26Z</dcterms:created>
  <dcterms:modified xsi:type="dcterms:W3CDTF">2021-04-28T18:25:59Z</dcterms:modified>
</cp:coreProperties>
</file>